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10.xml" ContentType="application/vnd.ms-office.chartcolorstyle+xml"/>
  <Override PartName="/xl/charts/style1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_Energia\1_Sector_energetic\4_Estrategies_i_plans_nacionals\2019- Estratègia ECC-E2C2\"/>
    </mc:Choice>
  </mc:AlternateContent>
  <bookViews>
    <workbookView xWindow="-120" yWindow="-120" windowWidth="29040" windowHeight="15840" activeTab="1"/>
  </bookViews>
  <sheets>
    <sheet name="Emissions" sheetId="10" r:id="rId1"/>
    <sheet name="Gràfic recopilatori" sheetId="11" r:id="rId2"/>
  </sheets>
  <definedNames>
    <definedName name="_xlchart.v1.0" hidden="1">Emissions!$L$2:$L$9</definedName>
    <definedName name="_xlchart.v1.1" hidden="1">Emissions!$M$2:$M$9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1" l="1"/>
  <c r="F18" i="11"/>
  <c r="B13" i="10"/>
  <c r="C14" i="10"/>
  <c r="C20" i="11" l="1"/>
  <c r="D17" i="11" l="1"/>
  <c r="F19" i="11" l="1"/>
  <c r="I19" i="11" s="1"/>
  <c r="D19" i="11"/>
  <c r="D16" i="11"/>
  <c r="E16" i="11" s="1"/>
  <c r="J16" i="11" s="1"/>
  <c r="D6" i="11"/>
  <c r="E6" i="11" s="1"/>
  <c r="J6" i="11" s="1"/>
  <c r="D7" i="11"/>
  <c r="E7" i="11" s="1"/>
  <c r="J7" i="11" s="1"/>
  <c r="D8" i="11"/>
  <c r="E8" i="11" s="1"/>
  <c r="J8" i="11" s="1"/>
  <c r="D9" i="11"/>
  <c r="E9" i="11" s="1"/>
  <c r="J9" i="11" s="1"/>
  <c r="D10" i="11"/>
  <c r="E10" i="11" s="1"/>
  <c r="J10" i="11" s="1"/>
  <c r="D11" i="11"/>
  <c r="E11" i="11" s="1"/>
  <c r="J11" i="11" s="1"/>
  <c r="D12" i="11"/>
  <c r="E12" i="11" s="1"/>
  <c r="J12" i="11" s="1"/>
  <c r="D13" i="11"/>
  <c r="E13" i="11" s="1"/>
  <c r="J13" i="11" s="1"/>
  <c r="D14" i="11"/>
  <c r="E14" i="11" s="1"/>
  <c r="J14" i="11" s="1"/>
  <c r="D15" i="11"/>
  <c r="E15" i="11" s="1"/>
  <c r="J15" i="11" s="1"/>
  <c r="I17" i="11" l="1"/>
  <c r="D5" i="11"/>
  <c r="E5" i="11" s="1"/>
  <c r="J5" i="11" s="1"/>
  <c r="E19" i="11"/>
  <c r="J19" i="11" s="1"/>
  <c r="I15" i="11" l="1"/>
  <c r="I7" i="11"/>
  <c r="E18" i="11"/>
  <c r="B3" i="10"/>
  <c r="C15" i="10"/>
  <c r="B14" i="10"/>
  <c r="C8" i="10"/>
  <c r="B8" i="10"/>
  <c r="C3" i="10"/>
  <c r="C2" i="10"/>
  <c r="B2" i="10"/>
  <c r="I8" i="11" l="1"/>
  <c r="I5" i="11"/>
  <c r="I6" i="11"/>
  <c r="I11" i="11"/>
  <c r="I10" i="11"/>
  <c r="I12" i="11"/>
  <c r="I9" i="11"/>
  <c r="I16" i="11"/>
  <c r="I13" i="11"/>
  <c r="I14" i="11"/>
  <c r="J17" i="11"/>
  <c r="D18" i="11"/>
  <c r="J18" i="11" l="1"/>
  <c r="G18" i="11"/>
</calcChain>
</file>

<file path=xl/comments1.xml><?xml version="1.0" encoding="utf-8"?>
<comments xmlns="http://schemas.openxmlformats.org/spreadsheetml/2006/main">
  <authors>
    <author>Meritxell Cuyas Lamana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Meritxell Cuyas Lamana:</t>
        </r>
        <r>
          <rPr>
            <sz val="9"/>
            <color indexed="81"/>
            <rFont val="Tahoma"/>
            <family val="2"/>
          </rPr>
          <t xml:space="preserve">
Sector 3.B
D'acord a inventari nacional presentat al 3r BUR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Meritxell Cuyas Lamana:</t>
        </r>
        <r>
          <rPr>
            <sz val="9"/>
            <color indexed="81"/>
            <rFont val="Tahoma"/>
            <family val="2"/>
          </rPr>
          <t xml:space="preserve">
Inventari - fuel tourism</t>
        </r>
      </text>
    </comment>
  </commentList>
</comments>
</file>

<file path=xl/sharedStrings.xml><?xml version="1.0" encoding="utf-8"?>
<sst xmlns="http://schemas.openxmlformats.org/spreadsheetml/2006/main" count="64" uniqueCount="37">
  <si>
    <t>Categories</t>
  </si>
  <si>
    <t>Electricitat i producció energètica</t>
  </si>
  <si>
    <t>Indústries energètiques</t>
  </si>
  <si>
    <t>Indústria manuf.i construcció</t>
  </si>
  <si>
    <t>Sense especificar</t>
  </si>
  <si>
    <t>Electricitat importada</t>
  </si>
  <si>
    <t>Indústria i ús de productes</t>
  </si>
  <si>
    <t>Agricultura i usos del sòl</t>
  </si>
  <si>
    <t>Economia circular</t>
  </si>
  <si>
    <t>Emissions total</t>
  </si>
  <si>
    <t>Abosrcions total</t>
  </si>
  <si>
    <t>Balanç</t>
  </si>
  <si>
    <t>Gg CO2 eq</t>
  </si>
  <si>
    <t>Emissions 2017</t>
  </si>
  <si>
    <t>Pes 2017</t>
  </si>
  <si>
    <t>Transport intern</t>
  </si>
  <si>
    <t>Transport "fuel turism"</t>
  </si>
  <si>
    <t>Usos del sòl</t>
  </si>
  <si>
    <t>Bestiar i altres fonts d'emissions agràries</t>
  </si>
  <si>
    <t>Edificació</t>
  </si>
  <si>
    <t>Electricitat nacional</t>
  </si>
  <si>
    <t>Transport</t>
  </si>
  <si>
    <t>ANDORRA</t>
  </si>
  <si>
    <t>INVENTARI</t>
  </si>
  <si>
    <t>Andorra</t>
  </si>
  <si>
    <t>Inventari</t>
  </si>
  <si>
    <t>Petjada</t>
  </si>
  <si>
    <t>PETJADA 2017</t>
  </si>
  <si>
    <t>Capacitat embornal</t>
  </si>
  <si>
    <t>Emissions GEH  (GgCO2 eq)</t>
  </si>
  <si>
    <t>Inventari nacional (emissions no abs. o balanç)</t>
  </si>
  <si>
    <t>Emissions mobilitat (1.A.3.b)</t>
  </si>
  <si>
    <t>DADES DEL BUR3 PRESENTADES AL SECRETARIAT CMNUCC</t>
  </si>
  <si>
    <t>Fuel Tourism</t>
  </si>
  <si>
    <t>Emissions segons l'inventari nacional de GEH</t>
  </si>
  <si>
    <t xml:space="preserve">Reducció transport UE 1990 a 2050: 60% </t>
  </si>
  <si>
    <t>Reducció 2017-2030: 13%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</si>
</sst>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165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0" fontId="4" fillId="5" borderId="1" xfId="0" applyFont="1" applyFill="1" applyBorder="1"/>
    <xf numFmtId="0" fontId="3" fillId="5" borderId="1" xfId="0" applyFont="1" applyFill="1" applyBorder="1" applyAlignment="1">
      <alignment horizontal="left" indent="1"/>
    </xf>
    <xf numFmtId="0" fontId="4" fillId="5" borderId="1" xfId="0" applyFont="1" applyFill="1" applyBorder="1" applyAlignment="1">
      <alignment horizontal="left"/>
    </xf>
    <xf numFmtId="0" fontId="3" fillId="5" borderId="1" xfId="0" applyFont="1" applyFill="1" applyBorder="1"/>
    <xf numFmtId="0" fontId="0" fillId="5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FF"/>
      <color rgb="FFAACEC3"/>
      <color rgb="FF152543"/>
      <color rgb="FF385723"/>
      <color rgb="FF2D4D43"/>
      <color rgb="FF84A1D6"/>
      <color rgb="FF94A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Emissions!$A$2:$A$16</c:f>
              <c:strCache>
                <c:ptCount val="15"/>
                <c:pt idx="0">
                  <c:v>Electricitat i producció energètica</c:v>
                </c:pt>
                <c:pt idx="1">
                  <c:v>Electricitat nacional</c:v>
                </c:pt>
                <c:pt idx="2">
                  <c:v>Indústries energètiques</c:v>
                </c:pt>
                <c:pt idx="3">
                  <c:v>Indústria manuf.i construcció</c:v>
                </c:pt>
                <c:pt idx="4">
                  <c:v>Sense especificar</c:v>
                </c:pt>
                <c:pt idx="5">
                  <c:v>Electricitat importada</c:v>
                </c:pt>
                <c:pt idx="6">
                  <c:v>Transport</c:v>
                </c:pt>
                <c:pt idx="7">
                  <c:v>Transport intern</c:v>
                </c:pt>
                <c:pt idx="8">
                  <c:v>Transport "fuel turism"</c:v>
                </c:pt>
                <c:pt idx="9">
                  <c:v>Edificació</c:v>
                </c:pt>
                <c:pt idx="10">
                  <c:v>Indústria i ús de productes</c:v>
                </c:pt>
                <c:pt idx="11">
                  <c:v>Agricultura i usos del sòl</c:v>
                </c:pt>
                <c:pt idx="12">
                  <c:v>Bestiar i altres fonts d'emissions agràries</c:v>
                </c:pt>
                <c:pt idx="13">
                  <c:v>Usos del sòl</c:v>
                </c:pt>
                <c:pt idx="14">
                  <c:v>Economia circular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</c:dPt>
          <c:dLbls>
            <c:dLbl>
              <c:idx val="3"/>
              <c:layout>
                <c:manualLayout>
                  <c:x val="-4.9213132334053708E-2"/>
                  <c:y val="-2.10575829711329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08EE-4DA7-8AF8-5720E7AB1C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7220452055679E-2"/>
                  <c:y val="-0.173813963817105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08EE-4DA7-8AF8-5720E7AB1C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Emissions!$A$2:$A$16</c15:sqref>
                  </c15:fullRef>
                </c:ext>
              </c:extLst>
              <c:f>(Emissions!$A$2,Emissions!$A$8,Emissions!$A$11:$A$12,Emissions!$A$14,Emissions!$A$16)</c:f>
              <c:strCache>
                <c:ptCount val="6"/>
                <c:pt idx="0">
                  <c:v>Electricitat i producció energètica</c:v>
                </c:pt>
                <c:pt idx="1">
                  <c:v>Transport</c:v>
                </c:pt>
                <c:pt idx="2">
                  <c:v>Edificació</c:v>
                </c:pt>
                <c:pt idx="3">
                  <c:v>Indústria i ús de productes</c:v>
                </c:pt>
                <c:pt idx="4">
                  <c:v>Bestiar i altres fonts d'emissions agràries</c:v>
                </c:pt>
                <c:pt idx="5">
                  <c:v>Economia circular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Emissions!$C$2:$C$16</c15:sqref>
                  </c15:fullRef>
                </c:ext>
              </c:extLst>
              <c:f>(Emissions!$C$2,Emissions!$C$8,Emissions!$C$11:$C$12,Emissions!$C$14,Emissions!$C$16)</c:f>
              <c:numCache>
                <c:formatCode>0%</c:formatCode>
                <c:ptCount val="6"/>
                <c:pt idx="0">
                  <c:v>0.16574022443989112</c:v>
                </c:pt>
                <c:pt idx="1">
                  <c:v>0.56000000000000005</c:v>
                </c:pt>
                <c:pt idx="2">
                  <c:v>0.23</c:v>
                </c:pt>
                <c:pt idx="3">
                  <c:v>2.2520200106712226E-2</c:v>
                </c:pt>
                <c:pt idx="4">
                  <c:v>1.2100406027487158E-2</c:v>
                </c:pt>
                <c:pt idx="5">
                  <c:v>9.5794881050940053E-3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08EE-4DA7-8AF8-5720E7AB1C71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9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 emissions GEH (CO</a:t>
            </a:r>
            <a:r>
              <a:rPr lang="ca-ES" sz="1050" b="1">
                <a:solidFill>
                  <a:sysClr val="windowText" lastClr="000000"/>
                </a:solidFill>
              </a:rPr>
              <a:t>2</a:t>
            </a:r>
            <a:r>
              <a:rPr lang="ca-ES" b="1">
                <a:solidFill>
                  <a:sysClr val="windowText" lastClr="000000"/>
                </a:solidFill>
              </a:rPr>
              <a:t> eq.)</a:t>
            </a:r>
          </a:p>
        </c:rich>
      </c:tx>
      <c:layout>
        <c:manualLayout>
          <c:xMode val="edge"/>
          <c:yMode val="edge"/>
          <c:x val="0.33000287093610836"/>
          <c:y val="0.12841917807238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4.595358300268431E-2"/>
          <c:y val="0.13066380296817712"/>
          <c:w val="0.93859688793960683"/>
          <c:h val="0.79287759581644479"/>
        </c:manualLayout>
      </c:layout>
      <c:areaChart>
        <c:grouping val="stacked"/>
        <c:varyColors val="0"/>
        <c:ser>
          <c:idx val="0"/>
          <c:order val="1"/>
          <c:tx>
            <c:strRef>
              <c:f>'Gràfic recopilatori'!$B$4</c:f>
              <c:strCache>
                <c:ptCount val="1"/>
                <c:pt idx="0">
                  <c:v>Capacitat embornal</c:v>
                </c:pt>
              </c:strCache>
            </c:strRef>
          </c:tx>
          <c:spPr>
            <a:pattFill prst="ltUpDiag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recopilatori'!$A$5:$A$9,'Gràfic recopilatori'!$A$11:$A$12,'Gràfic recopilatori'!$A$14:$A$19)</c:f>
              <c:numCache>
                <c:formatCode>yyyy</c:formatCode>
                <c:ptCount val="13"/>
                <c:pt idx="0">
                  <c:v>32874</c:v>
                </c:pt>
                <c:pt idx="1">
                  <c:v>34700</c:v>
                </c:pt>
                <c:pt idx="2">
                  <c:v>36526</c:v>
                </c:pt>
                <c:pt idx="3">
                  <c:v>38353</c:v>
                </c:pt>
                <c:pt idx="4">
                  <c:v>40452</c:v>
                </c:pt>
                <c:pt idx="5">
                  <c:v>40909</c:v>
                </c:pt>
                <c:pt idx="6">
                  <c:v>41275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47484</c:v>
                </c:pt>
                <c:pt idx="11">
                  <c:v>51136</c:v>
                </c:pt>
                <c:pt idx="12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recopilatori'!$B$5:$B$19</c15:sqref>
                  </c15:fullRef>
                </c:ext>
              </c:extLst>
              <c:f>('Gràfic recopilatori'!$B$5:$B$9,'Gràfic recopilatori'!$B$11:$B$12,'Gràfic recopilatori'!$B$14:$B$19)</c:f>
              <c:numCache>
                <c:formatCode>0.00</c:formatCode>
                <c:ptCount val="13"/>
                <c:pt idx="0">
                  <c:v>130.01</c:v>
                </c:pt>
                <c:pt idx="1">
                  <c:v>130.72</c:v>
                </c:pt>
                <c:pt idx="2">
                  <c:v>114.08</c:v>
                </c:pt>
                <c:pt idx="3">
                  <c:v>116.22</c:v>
                </c:pt>
                <c:pt idx="4">
                  <c:v>136.61000000000001</c:v>
                </c:pt>
                <c:pt idx="5">
                  <c:v>135.87</c:v>
                </c:pt>
                <c:pt idx="6">
                  <c:v>135.26</c:v>
                </c:pt>
                <c:pt idx="7">
                  <c:v>135.38</c:v>
                </c:pt>
                <c:pt idx="8">
                  <c:v>135.44999999999999</c:v>
                </c:pt>
                <c:pt idx="9">
                  <c:v>135.6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A-41E9-9769-484FDD3D78AF}"/>
            </c:ext>
          </c:extLst>
        </c:ser>
        <c:ser>
          <c:idx val="3"/>
          <c:order val="3"/>
          <c:tx>
            <c:strRef>
              <c:f>'Gràfic recopilatori'!$E$4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recopilatori'!$A$5:$A$9,'Gràfic recopilatori'!$A$11:$A$12,'Gràfic recopilatori'!$A$14:$A$19)</c:f>
              <c:numCache>
                <c:formatCode>yyyy</c:formatCode>
                <c:ptCount val="13"/>
                <c:pt idx="0">
                  <c:v>32874</c:v>
                </c:pt>
                <c:pt idx="1">
                  <c:v>34700</c:v>
                </c:pt>
                <c:pt idx="2">
                  <c:v>36526</c:v>
                </c:pt>
                <c:pt idx="3">
                  <c:v>38353</c:v>
                </c:pt>
                <c:pt idx="4">
                  <c:v>40452</c:v>
                </c:pt>
                <c:pt idx="5">
                  <c:v>40909</c:v>
                </c:pt>
                <c:pt idx="6">
                  <c:v>41275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47484</c:v>
                </c:pt>
                <c:pt idx="11">
                  <c:v>51136</c:v>
                </c:pt>
                <c:pt idx="12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recopilatori'!$J$5:$J$19</c15:sqref>
                  </c15:fullRef>
                </c:ext>
              </c:extLst>
              <c:f>('Gràfic recopilatori'!$J$5:$J$9,'Gràfic recopilatori'!$J$11:$J$12,'Gràfic recopilatori'!$J$14:$J$19)</c:f>
              <c:numCache>
                <c:formatCode>0.00</c:formatCode>
                <c:ptCount val="13"/>
                <c:pt idx="0">
                  <c:v>72.195750000000061</c:v>
                </c:pt>
                <c:pt idx="1">
                  <c:v>100.86552000000006</c:v>
                </c:pt>
                <c:pt idx="2">
                  <c:v>165.37335999999999</c:v>
                </c:pt>
                <c:pt idx="3">
                  <c:v>214.50667999999999</c:v>
                </c:pt>
                <c:pt idx="4">
                  <c:v>167.92892999999992</c:v>
                </c:pt>
                <c:pt idx="5">
                  <c:v>138.52938</c:v>
                </c:pt>
                <c:pt idx="6">
                  <c:v>140.78072999999995</c:v>
                </c:pt>
                <c:pt idx="7">
                  <c:v>130.50294000000002</c:v>
                </c:pt>
                <c:pt idx="8">
                  <c:v>131.95636000000002</c:v>
                </c:pt>
                <c:pt idx="9">
                  <c:v>135.09159999999994</c:v>
                </c:pt>
                <c:pt idx="10">
                  <c:v>83.552470921570659</c:v>
                </c:pt>
                <c:pt idx="11">
                  <c:v>41.77623546078533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AA-41E9-9769-484FDD3D78AF}"/>
            </c:ext>
          </c:extLst>
        </c:ser>
        <c:ser>
          <c:idx val="2"/>
          <c:order val="4"/>
          <c:tx>
            <c:strRef>
              <c:f>'Gràfic recopilatori'!$D$4</c:f>
              <c:strCache>
                <c:ptCount val="1"/>
                <c:pt idx="0">
                  <c:v>Fuel Tourism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recopilatori'!$A$5:$A$9,'Gràfic recopilatori'!$A$11:$A$12,'Gràfic recopilatori'!$A$14:$A$19)</c:f>
              <c:numCache>
                <c:formatCode>yyyy</c:formatCode>
                <c:ptCount val="13"/>
                <c:pt idx="0">
                  <c:v>32874</c:v>
                </c:pt>
                <c:pt idx="1">
                  <c:v>34700</c:v>
                </c:pt>
                <c:pt idx="2">
                  <c:v>36526</c:v>
                </c:pt>
                <c:pt idx="3">
                  <c:v>38353</c:v>
                </c:pt>
                <c:pt idx="4">
                  <c:v>40452</c:v>
                </c:pt>
                <c:pt idx="5">
                  <c:v>40909</c:v>
                </c:pt>
                <c:pt idx="6">
                  <c:v>41275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47484</c:v>
                </c:pt>
                <c:pt idx="11">
                  <c:v>51136</c:v>
                </c:pt>
                <c:pt idx="12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recopilatori'!$D$5:$D$19</c15:sqref>
                  </c15:fullRef>
                </c:ext>
              </c:extLst>
              <c:f>('Gràfic recopilatori'!$D$5:$D$9,'Gràfic recopilatori'!$D$11:$D$12,'Gràfic recopilatori'!$D$14:$D$19)</c:f>
              <c:numCache>
                <c:formatCode>0.00</c:formatCode>
                <c:ptCount val="13"/>
                <c:pt idx="0">
                  <c:v>208.70424999999997</c:v>
                </c:pt>
                <c:pt idx="1">
                  <c:v>234.14447999999996</c:v>
                </c:pt>
                <c:pt idx="2">
                  <c:v>292.40664000000004</c:v>
                </c:pt>
                <c:pt idx="3">
                  <c:v>290.79331999999999</c:v>
                </c:pt>
                <c:pt idx="4">
                  <c:v>258.64107000000001</c:v>
                </c:pt>
                <c:pt idx="5">
                  <c:v>259.82062000000002</c:v>
                </c:pt>
                <c:pt idx="6">
                  <c:v>248.13927000000001</c:v>
                </c:pt>
                <c:pt idx="7">
                  <c:v>249.19706000000002</c:v>
                </c:pt>
                <c:pt idx="8">
                  <c:v>252.07364000000001</c:v>
                </c:pt>
                <c:pt idx="9">
                  <c:v>254.47840000000002</c:v>
                </c:pt>
                <c:pt idx="10">
                  <c:v>198.89268308800001</c:v>
                </c:pt>
                <c:pt idx="11">
                  <c:v>99.446341544000006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AA-41E9-9769-484FDD3D78AF}"/>
            </c:ext>
          </c:extLst>
        </c:ser>
        <c:ser>
          <c:idx val="6"/>
          <c:order val="6"/>
          <c:tx>
            <c:strRef>
              <c:f>'Gràfic recopilatori'!$H$4</c:f>
              <c:strCache>
                <c:ptCount val="1"/>
                <c:pt idx="0">
                  <c:v>Electricitat importada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bg1"/>
              </a:solidFill>
            </a:ln>
            <a:effectLst>
              <a:softEdge rad="12700"/>
            </a:effectLst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recopilatori'!$A$5:$A$9,'Gràfic recopilatori'!$A$11:$A$12,'Gràfic recopilatori'!$A$14:$A$19)</c:f>
              <c:numCache>
                <c:formatCode>yyyy</c:formatCode>
                <c:ptCount val="13"/>
                <c:pt idx="0">
                  <c:v>32874</c:v>
                </c:pt>
                <c:pt idx="1">
                  <c:v>34700</c:v>
                </c:pt>
                <c:pt idx="2">
                  <c:v>36526</c:v>
                </c:pt>
                <c:pt idx="3">
                  <c:v>38353</c:v>
                </c:pt>
                <c:pt idx="4">
                  <c:v>40452</c:v>
                </c:pt>
                <c:pt idx="5">
                  <c:v>40909</c:v>
                </c:pt>
                <c:pt idx="6">
                  <c:v>41275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47484</c:v>
                </c:pt>
                <c:pt idx="11">
                  <c:v>51136</c:v>
                </c:pt>
                <c:pt idx="12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recopilatori'!$H$5:$H$19</c15:sqref>
                  </c15:fullRef>
                </c:ext>
              </c:extLst>
              <c:f>('Gràfic recopilatori'!$H$5:$H$9,'Gràfic recopilatori'!$H$11:$H$12,'Gràfic recopilatori'!$H$14:$H$19)</c:f>
              <c:numCache>
                <c:formatCode>0.00</c:formatCode>
                <c:ptCount val="13"/>
                <c:pt idx="0">
                  <c:v>30.873790536101946</c:v>
                </c:pt>
                <c:pt idx="1">
                  <c:v>40.445722219156728</c:v>
                </c:pt>
                <c:pt idx="2">
                  <c:v>55.300265881937875</c:v>
                </c:pt>
                <c:pt idx="3">
                  <c:v>76.248392679614412</c:v>
                </c:pt>
                <c:pt idx="4">
                  <c:v>78.399716412777337</c:v>
                </c:pt>
                <c:pt idx="5">
                  <c:v>79.581803025381461</c:v>
                </c:pt>
                <c:pt idx="6">
                  <c:v>73.543051551276321</c:v>
                </c:pt>
                <c:pt idx="7">
                  <c:v>74.205545916063002</c:v>
                </c:pt>
                <c:pt idx="8">
                  <c:v>76.367747559981709</c:v>
                </c:pt>
                <c:pt idx="9">
                  <c:v>74.155013620000005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AA-41E9-9769-484FDD3D7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240224"/>
        <c:axId val="453240616"/>
        <c:extLst xmlns:c16r2="http://schemas.microsoft.com/office/drawing/2015/06/chart">
          <c:ext xmlns:c15="http://schemas.microsoft.com/office/drawing/2012/chart" uri="{02D57815-91ED-43cb-92C2-25804820EDAC}">
            <c15:filteredAreaSeries>
              <c15:ser>
                <c:idx val="5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'Gràfic recopilatori'!$G$4</c15:sqref>
                        </c15:formulaRef>
                      </c:ext>
                    </c:extLst>
                    <c:strCache>
                      <c:ptCount val="1"/>
                      <c:pt idx="0">
                        <c:v>Inventari nacional (emissions no abs. o balanç)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solidFill>
                      <a:schemeClr val="accent5">
                        <a:lumMod val="60000"/>
                        <a:lumOff val="40000"/>
                      </a:schemeClr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ullRef>
                          <c15:sqref>'Gràfic recopilatori'!$A$5:$A$19</c15:sqref>
                        </c15:fullRef>
                        <c15:formulaRef>
                          <c15:sqref>('Gràfic recopilatori'!$A$5:$A$9,'Gràfic recopilatori'!$A$11:$A$12,'Gràfic recopilatori'!$A$14:$A$19)</c15:sqref>
                        </c15:formulaRef>
                      </c:ext>
                    </c:extLst>
                    <c:numCache>
                      <c:formatCode>yyyy</c:formatCode>
                      <c:ptCount val="13"/>
                      <c:pt idx="0">
                        <c:v>32874</c:v>
                      </c:pt>
                      <c:pt idx="1">
                        <c:v>34700</c:v>
                      </c:pt>
                      <c:pt idx="2">
                        <c:v>36526</c:v>
                      </c:pt>
                      <c:pt idx="3">
                        <c:v>38353</c:v>
                      </c:pt>
                      <c:pt idx="4">
                        <c:v>40452</c:v>
                      </c:pt>
                      <c:pt idx="5">
                        <c:v>40909</c:v>
                      </c:pt>
                      <c:pt idx="6">
                        <c:v>41275</c:v>
                      </c:pt>
                      <c:pt idx="7">
                        <c:v>42005</c:v>
                      </c:pt>
                      <c:pt idx="8">
                        <c:v>42370</c:v>
                      </c:pt>
                      <c:pt idx="9">
                        <c:v>42736</c:v>
                      </c:pt>
                      <c:pt idx="10">
                        <c:v>47484</c:v>
                      </c:pt>
                      <c:pt idx="11">
                        <c:v>51136</c:v>
                      </c:pt>
                      <c:pt idx="12">
                        <c:v>54789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'Gràfic recopilatori'!$G$5:$G$19</c15:sqref>
                        </c15:fullRef>
                        <c15:formulaRef>
                          <c15:sqref>('Gràfic recopilatori'!$G$5:$G$9,'Gràfic recopilatori'!$G$11:$G$12,'Gràfic recopilatori'!$G$14:$G$19)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280.89999999999998</c:v>
                      </c:pt>
                      <c:pt idx="1">
                        <c:v>335</c:v>
                      </c:pt>
                      <c:pt idx="2">
                        <c:v>457.78</c:v>
                      </c:pt>
                      <c:pt idx="3">
                        <c:v>505.3</c:v>
                      </c:pt>
                      <c:pt idx="4">
                        <c:v>426.58</c:v>
                      </c:pt>
                      <c:pt idx="5">
                        <c:v>398.35</c:v>
                      </c:pt>
                      <c:pt idx="6">
                        <c:v>388.92</c:v>
                      </c:pt>
                      <c:pt idx="7">
                        <c:v>379.69</c:v>
                      </c:pt>
                      <c:pt idx="8">
                        <c:v>384.03</c:v>
                      </c:pt>
                      <c:pt idx="9">
                        <c:v>389.57</c:v>
                      </c:pt>
                      <c:pt idx="10" formatCode="0.00">
                        <c:v>334.24515400957063</c:v>
                      </c:pt>
                      <c:pt idx="11" formatCode="0.00">
                        <c:v>167.12257700478531</c:v>
                      </c:pt>
                      <c:pt idx="12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5-2DAA-41E9-9769-484FDD3D78AF}"/>
                  </c:ext>
                </c:extLst>
              </c15:ser>
            </c15:filteredAreaSeries>
            <c15:filteredAreaSeries>
              <c15:ser>
                <c:idx val="1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'Gràfic recopilatori'!$C$4</c15:sqref>
                        </c15:formulaRef>
                      </c:ext>
                    </c:extLst>
                    <c:strCache>
                      <c:ptCount val="1"/>
                      <c:pt idx="0">
                        <c:v>Emissions mobilitat (1.A.3.b)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'Gràfic recopilatori'!$A$5:$A$19</c15:sqref>
                        </c15:fullRef>
                        <c15:formulaRef>
                          <c15:sqref>('Gràfic recopilatori'!$A$5:$A$9,'Gràfic recopilatori'!$A$11:$A$12,'Gràfic recopilatori'!$A$14:$A$19)</c15:sqref>
                        </c15:formulaRef>
                      </c:ext>
                    </c:extLst>
                    <c:numCache>
                      <c:formatCode>yyyy</c:formatCode>
                      <c:ptCount val="13"/>
                      <c:pt idx="0">
                        <c:v>32874</c:v>
                      </c:pt>
                      <c:pt idx="1">
                        <c:v>34700</c:v>
                      </c:pt>
                      <c:pt idx="2">
                        <c:v>36526</c:v>
                      </c:pt>
                      <c:pt idx="3">
                        <c:v>38353</c:v>
                      </c:pt>
                      <c:pt idx="4">
                        <c:v>40452</c:v>
                      </c:pt>
                      <c:pt idx="5">
                        <c:v>40909</c:v>
                      </c:pt>
                      <c:pt idx="6">
                        <c:v>41275</c:v>
                      </c:pt>
                      <c:pt idx="7">
                        <c:v>42005</c:v>
                      </c:pt>
                      <c:pt idx="8">
                        <c:v>42370</c:v>
                      </c:pt>
                      <c:pt idx="9">
                        <c:v>42736</c:v>
                      </c:pt>
                      <c:pt idx="10">
                        <c:v>47484</c:v>
                      </c:pt>
                      <c:pt idx="11">
                        <c:v>51136</c:v>
                      </c:pt>
                      <c:pt idx="12">
                        <c:v>54789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'Gràfic recopilatori'!$C$5:$C$19</c15:sqref>
                        </c15:fullRef>
                        <c15:formulaRef>
                          <c15:sqref>('Gràfic recopilatori'!$C$5:$C$9,'Gràfic recopilatori'!$C$11:$C$12,'Gràfic recopilatori'!$C$14:$C$19)</c15:sqref>
                        </c15:formulaRef>
                      </c:ext>
                    </c:extLst>
                    <c:numCache>
                      <c:formatCode>0.00</c:formatCode>
                      <c:ptCount val="13"/>
                      <c:pt idx="0">
                        <c:v>274.24999999999994</c:v>
                      </c:pt>
                      <c:pt idx="1">
                        <c:v>307.67999999999995</c:v>
                      </c:pt>
                      <c:pt idx="2">
                        <c:v>384.24</c:v>
                      </c:pt>
                      <c:pt idx="3">
                        <c:v>382.12</c:v>
                      </c:pt>
                      <c:pt idx="4">
                        <c:v>339.87</c:v>
                      </c:pt>
                      <c:pt idx="5">
                        <c:v>341.42</c:v>
                      </c:pt>
                      <c:pt idx="6">
                        <c:v>326.07</c:v>
                      </c:pt>
                      <c:pt idx="7">
                        <c:v>327.46000000000004</c:v>
                      </c:pt>
                      <c:pt idx="8">
                        <c:v>331.24</c:v>
                      </c:pt>
                      <c:pt idx="9">
                        <c:v>334.40000000000003</c:v>
                      </c:pt>
                      <c:pt idx="10">
                        <c:v>261.35700800000001</c:v>
                      </c:pt>
                      <c:pt idx="11">
                        <c:v>130.678504</c:v>
                      </c:pt>
                      <c:pt idx="12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2DAA-41E9-9769-484FDD3D78AF}"/>
                  </c:ext>
                </c:extLst>
              </c15:ser>
            </c15:filteredAreaSeries>
          </c:ext>
        </c:extLst>
      </c:areaChart>
      <c:lineChart>
        <c:grouping val="stacked"/>
        <c:varyColors val="0"/>
        <c:ser>
          <c:idx val="4"/>
          <c:order val="5"/>
          <c:tx>
            <c:strRef>
              <c:f>'Gràfic recopilatori'!$F$4</c:f>
              <c:strCache>
                <c:ptCount val="1"/>
                <c:pt idx="0">
                  <c:v>Emissions segons l'inventari nacional de GEH</c:v>
                </c:pt>
              </c:strCache>
            </c:strRef>
          </c:tx>
          <c:spPr>
            <a:ln w="31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recopilatori'!$A$5:$A$9,'Gràfic recopilatori'!$A$11:$A$12,'Gràfic recopilatori'!$A$14:$A$19)</c:f>
              <c:numCache>
                <c:formatCode>yyyy</c:formatCode>
                <c:ptCount val="13"/>
                <c:pt idx="0">
                  <c:v>32874</c:v>
                </c:pt>
                <c:pt idx="1">
                  <c:v>34700</c:v>
                </c:pt>
                <c:pt idx="2">
                  <c:v>36526</c:v>
                </c:pt>
                <c:pt idx="3">
                  <c:v>38353</c:v>
                </c:pt>
                <c:pt idx="4">
                  <c:v>40452</c:v>
                </c:pt>
                <c:pt idx="5">
                  <c:v>40909</c:v>
                </c:pt>
                <c:pt idx="6">
                  <c:v>41275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47484</c:v>
                </c:pt>
                <c:pt idx="11">
                  <c:v>51136</c:v>
                </c:pt>
                <c:pt idx="12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recopilatori'!$F$5:$F$16</c15:sqref>
                  </c15:fullRef>
                </c:ext>
              </c:extLst>
              <c:f>('Gràfic recopilatori'!$F$5:$F$9,'Gràfic recopilatori'!$F$11:$F$12,'Gràfic recopilatori'!$F$14:$F$16)</c:f>
              <c:numCache>
                <c:formatCode>General</c:formatCode>
                <c:ptCount val="10"/>
                <c:pt idx="0">
                  <c:v>410.91</c:v>
                </c:pt>
                <c:pt idx="1">
                  <c:v>465.73</c:v>
                </c:pt>
                <c:pt idx="2">
                  <c:v>571.86</c:v>
                </c:pt>
                <c:pt idx="3">
                  <c:v>621.52</c:v>
                </c:pt>
                <c:pt idx="4">
                  <c:v>563.17999999999995</c:v>
                </c:pt>
                <c:pt idx="5">
                  <c:v>534.22</c:v>
                </c:pt>
                <c:pt idx="6">
                  <c:v>524.17999999999995</c:v>
                </c:pt>
                <c:pt idx="7">
                  <c:v>515.08000000000004</c:v>
                </c:pt>
                <c:pt idx="8">
                  <c:v>519.48</c:v>
                </c:pt>
                <c:pt idx="9">
                  <c:v>525.16999999999996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DAA-41E9-9769-484FDD3D7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40224"/>
        <c:axId val="453240616"/>
      </c:lineChart>
      <c:dateAx>
        <c:axId val="45324022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ca-ES"/>
          </a:p>
        </c:txPr>
        <c:crossAx val="453240616"/>
        <c:crosses val="autoZero"/>
        <c:auto val="1"/>
        <c:lblOffset val="50"/>
        <c:baseTimeUnit val="years"/>
        <c:majorUnit val="5"/>
        <c:majorTimeUnit val="years"/>
      </c:dateAx>
      <c:valAx>
        <c:axId val="4532406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ca-ES">
                    <a:solidFill>
                      <a:sysClr val="windowText" lastClr="000000"/>
                    </a:solidFill>
                  </a:rPr>
                  <a:t>Gg CO</a:t>
                </a:r>
                <a:r>
                  <a:rPr lang="ca-ES" sz="600">
                    <a:solidFill>
                      <a:sysClr val="windowText" lastClr="000000"/>
                    </a:solidFill>
                  </a:rPr>
                  <a:t>2</a:t>
                </a:r>
                <a:r>
                  <a:rPr lang="ca-ES">
                    <a:solidFill>
                      <a:sysClr val="windowText" lastClr="000000"/>
                    </a:solidFill>
                  </a:rPr>
                  <a:t> eq</a:t>
                </a:r>
                <a:r>
                  <a:rPr lang="ca-ES"/>
                  <a:t>.</a:t>
                </a:r>
              </a:p>
            </c:rich>
          </c:tx>
          <c:layout>
            <c:manualLayout>
              <c:xMode val="edge"/>
              <c:yMode val="edge"/>
              <c:x val="7.0979100844564711E-3"/>
              <c:y val="0.46740493977758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ca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ca-ES"/>
          </a:p>
        </c:txPr>
        <c:crossAx val="45324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ca-ES"/>
          </a:p>
        </c:txPr>
      </c:legendEntry>
      <c:layout>
        <c:manualLayout>
          <c:xMode val="edge"/>
          <c:yMode val="edge"/>
          <c:x val="0.78830023408290617"/>
          <c:y val="0.3848399494123888"/>
          <c:w val="0.15859982757209257"/>
          <c:h val="0.20875761785346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 emissions GEH (CO</a:t>
            </a:r>
            <a:r>
              <a:rPr lang="ca-ES" sz="1050" b="1">
                <a:solidFill>
                  <a:sysClr val="windowText" lastClr="000000"/>
                </a:solidFill>
              </a:rPr>
              <a:t>2</a:t>
            </a:r>
            <a:r>
              <a:rPr lang="ca-ES" b="1">
                <a:solidFill>
                  <a:sysClr val="windowText" lastClr="000000"/>
                </a:solidFill>
              </a:rPr>
              <a:t> eq.)</a:t>
            </a:r>
          </a:p>
        </c:rich>
      </c:tx>
      <c:layout>
        <c:manualLayout>
          <c:xMode val="edge"/>
          <c:yMode val="edge"/>
          <c:x val="0.36090192905152624"/>
          <c:y val="0.160901785383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4.595358300268431E-2"/>
          <c:y val="0.13066380296817712"/>
          <c:w val="0.93859688793960683"/>
          <c:h val="0.79287759581644479"/>
        </c:manualLayout>
      </c:layout>
      <c:areaChart>
        <c:grouping val="stacked"/>
        <c:varyColors val="0"/>
        <c:ser>
          <c:idx val="3"/>
          <c:order val="3"/>
          <c:tx>
            <c:strRef>
              <c:f>'Gràfic recopilatori'!$E$4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recopilatori'!$A$8,'Gràfic recopilatori'!$A$11:$A$12,'Gràfic recopilatori'!$A$14:$A$19)</c:f>
              <c:numCache>
                <c:formatCode>yyyy</c:formatCode>
                <c:ptCount val="9"/>
                <c:pt idx="0">
                  <c:v>38353</c:v>
                </c:pt>
                <c:pt idx="1">
                  <c:v>40909</c:v>
                </c:pt>
                <c:pt idx="2">
                  <c:v>41275</c:v>
                </c:pt>
                <c:pt idx="3">
                  <c:v>42005</c:v>
                </c:pt>
                <c:pt idx="4">
                  <c:v>42370</c:v>
                </c:pt>
                <c:pt idx="5">
                  <c:v>42736</c:v>
                </c:pt>
                <c:pt idx="6">
                  <c:v>47484</c:v>
                </c:pt>
                <c:pt idx="7">
                  <c:v>51136</c:v>
                </c:pt>
                <c:pt idx="8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recopilatori'!$E$5:$E$19</c15:sqref>
                  </c15:fullRef>
                </c:ext>
              </c:extLst>
              <c:f>('Gràfic recopilatori'!$E$8,'Gràfic recopilatori'!$E$11:$E$12,'Gràfic recopilatori'!$E$14:$E$19)</c:f>
              <c:numCache>
                <c:formatCode>0.00</c:formatCode>
                <c:ptCount val="9"/>
                <c:pt idx="0">
                  <c:v>330.72667999999999</c:v>
                </c:pt>
                <c:pt idx="1">
                  <c:v>274.39938000000001</c:v>
                </c:pt>
                <c:pt idx="2">
                  <c:v>276.04072999999994</c:v>
                </c:pt>
                <c:pt idx="3">
                  <c:v>265.88294000000002</c:v>
                </c:pt>
                <c:pt idx="4">
                  <c:v>267.40636000000001</c:v>
                </c:pt>
                <c:pt idx="5">
                  <c:v>270.69159999999994</c:v>
                </c:pt>
                <c:pt idx="6">
                  <c:v>223.55247092157066</c:v>
                </c:pt>
                <c:pt idx="7">
                  <c:v>181.77623546078533</c:v>
                </c:pt>
                <c:pt idx="8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0B-4602-8180-D494FBCEA916}"/>
            </c:ext>
          </c:extLst>
        </c:ser>
        <c:ser>
          <c:idx val="2"/>
          <c:order val="4"/>
          <c:tx>
            <c:strRef>
              <c:f>'Gràfic recopilatori'!$D$4</c:f>
              <c:strCache>
                <c:ptCount val="1"/>
                <c:pt idx="0">
                  <c:v>Fuel Tourism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recopilatori'!$A$8,'Gràfic recopilatori'!$A$11:$A$12,'Gràfic recopilatori'!$A$14:$A$19)</c:f>
              <c:numCache>
                <c:formatCode>yyyy</c:formatCode>
                <c:ptCount val="9"/>
                <c:pt idx="0">
                  <c:v>38353</c:v>
                </c:pt>
                <c:pt idx="1">
                  <c:v>40909</c:v>
                </c:pt>
                <c:pt idx="2">
                  <c:v>41275</c:v>
                </c:pt>
                <c:pt idx="3">
                  <c:v>42005</c:v>
                </c:pt>
                <c:pt idx="4">
                  <c:v>42370</c:v>
                </c:pt>
                <c:pt idx="5">
                  <c:v>42736</c:v>
                </c:pt>
                <c:pt idx="6">
                  <c:v>47484</c:v>
                </c:pt>
                <c:pt idx="7">
                  <c:v>51136</c:v>
                </c:pt>
                <c:pt idx="8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recopilatori'!$D$5:$D$19</c15:sqref>
                  </c15:fullRef>
                </c:ext>
              </c:extLst>
              <c:f>('Gràfic recopilatori'!$D$8,'Gràfic recopilatori'!$D$11:$D$12,'Gràfic recopilatori'!$D$14:$D$19)</c:f>
              <c:numCache>
                <c:formatCode>0.00</c:formatCode>
                <c:ptCount val="9"/>
                <c:pt idx="0">
                  <c:v>290.79331999999999</c:v>
                </c:pt>
                <c:pt idx="1">
                  <c:v>259.82062000000002</c:v>
                </c:pt>
                <c:pt idx="2">
                  <c:v>248.13927000000001</c:v>
                </c:pt>
                <c:pt idx="3">
                  <c:v>249.19706000000002</c:v>
                </c:pt>
                <c:pt idx="4">
                  <c:v>252.07364000000001</c:v>
                </c:pt>
                <c:pt idx="5">
                  <c:v>254.47840000000002</c:v>
                </c:pt>
                <c:pt idx="6">
                  <c:v>198.89268308800001</c:v>
                </c:pt>
                <c:pt idx="7">
                  <c:v>99.446341544000006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0B-4602-8180-D494FBCEA916}"/>
            </c:ext>
          </c:extLst>
        </c:ser>
        <c:ser>
          <c:idx val="6"/>
          <c:order val="6"/>
          <c:tx>
            <c:strRef>
              <c:f>'Gràfic recopilatori'!$H$4</c:f>
              <c:strCache>
                <c:ptCount val="1"/>
                <c:pt idx="0">
                  <c:v>Electricitat importada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softEdge rad="25400"/>
            </a:effectLst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recopilatori'!$A$8,'Gràfic recopilatori'!$A$11:$A$12,'Gràfic recopilatori'!$A$14:$A$19)</c:f>
              <c:numCache>
                <c:formatCode>yyyy</c:formatCode>
                <c:ptCount val="9"/>
                <c:pt idx="0">
                  <c:v>38353</c:v>
                </c:pt>
                <c:pt idx="1">
                  <c:v>40909</c:v>
                </c:pt>
                <c:pt idx="2">
                  <c:v>41275</c:v>
                </c:pt>
                <c:pt idx="3">
                  <c:v>42005</c:v>
                </c:pt>
                <c:pt idx="4">
                  <c:v>42370</c:v>
                </c:pt>
                <c:pt idx="5">
                  <c:v>42736</c:v>
                </c:pt>
                <c:pt idx="6">
                  <c:v>47484</c:v>
                </c:pt>
                <c:pt idx="7">
                  <c:v>51136</c:v>
                </c:pt>
                <c:pt idx="8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recopilatori'!$H$5:$H$19</c15:sqref>
                  </c15:fullRef>
                </c:ext>
              </c:extLst>
              <c:f>('Gràfic recopilatori'!$H$8,'Gràfic recopilatori'!$H$11:$H$12,'Gràfic recopilatori'!$H$14:$H$19)</c:f>
              <c:numCache>
                <c:formatCode>0.00</c:formatCode>
                <c:ptCount val="9"/>
                <c:pt idx="0">
                  <c:v>76.248392679614412</c:v>
                </c:pt>
                <c:pt idx="1">
                  <c:v>79.581803025381461</c:v>
                </c:pt>
                <c:pt idx="2">
                  <c:v>73.543051551276321</c:v>
                </c:pt>
                <c:pt idx="3">
                  <c:v>74.205545916063002</c:v>
                </c:pt>
                <c:pt idx="4">
                  <c:v>76.367747559981709</c:v>
                </c:pt>
                <c:pt idx="5">
                  <c:v>74.155013620000005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0B-4602-8180-D494FBCEA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11024"/>
        <c:axId val="33711416"/>
        <c:extLst xmlns:c16r2="http://schemas.microsoft.com/office/drawing/2015/06/chart">
          <c:ext xmlns:c15="http://schemas.microsoft.com/office/drawing/2012/chart" uri="{02D57815-91ED-43cb-92C2-25804820EDAC}">
            <c15:filteredAreaSeries>
              <c15:ser>
                <c:idx val="1"/>
                <c:order val="2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'Gràfic recopilatori'!$C$4</c15:sqref>
                        </c15:formulaRef>
                      </c:ext>
                    </c:extLst>
                    <c:strCache>
                      <c:ptCount val="1"/>
                      <c:pt idx="0">
                        <c:v>Emissions mobilitat (1.A.3.b)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ullRef>
                          <c15:sqref>'Gràfic recopilatori'!$A$5:$A$19</c15:sqref>
                        </c15:fullRef>
                        <c15:formulaRef>
                          <c15:sqref>('Gràfic recopilatori'!$A$8,'Gràfic recopilatori'!$A$11:$A$12,'Gràfic recopilatori'!$A$14:$A$19)</c15:sqref>
                        </c15:formulaRef>
                      </c:ext>
                    </c:extLst>
                    <c:numCache>
                      <c:formatCode>yyyy</c:formatCode>
                      <c:ptCount val="9"/>
                      <c:pt idx="0">
                        <c:v>38353</c:v>
                      </c:pt>
                      <c:pt idx="1">
                        <c:v>40909</c:v>
                      </c:pt>
                      <c:pt idx="2">
                        <c:v>41275</c:v>
                      </c:pt>
                      <c:pt idx="3">
                        <c:v>42005</c:v>
                      </c:pt>
                      <c:pt idx="4">
                        <c:v>42370</c:v>
                      </c:pt>
                      <c:pt idx="5">
                        <c:v>42736</c:v>
                      </c:pt>
                      <c:pt idx="6">
                        <c:v>47484</c:v>
                      </c:pt>
                      <c:pt idx="7">
                        <c:v>51136</c:v>
                      </c:pt>
                      <c:pt idx="8">
                        <c:v>54789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'Gràfic recopilatori'!$C$5:$C$19</c15:sqref>
                        </c15:fullRef>
                        <c15:formulaRef>
                          <c15:sqref>('Gràfic recopilatori'!$C$8,'Gràfic recopilatori'!$C$11:$C$12,'Gràfic recopilatori'!$C$14:$C$19)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382.12</c:v>
                      </c:pt>
                      <c:pt idx="1">
                        <c:v>341.42</c:v>
                      </c:pt>
                      <c:pt idx="2">
                        <c:v>326.07</c:v>
                      </c:pt>
                      <c:pt idx="3">
                        <c:v>327.46000000000004</c:v>
                      </c:pt>
                      <c:pt idx="4">
                        <c:v>331.24</c:v>
                      </c:pt>
                      <c:pt idx="5">
                        <c:v>334.40000000000003</c:v>
                      </c:pt>
                      <c:pt idx="6">
                        <c:v>261.35700800000001</c:v>
                      </c:pt>
                      <c:pt idx="7">
                        <c:v>130.678504</c:v>
                      </c:pt>
                      <c:pt idx="8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6-AF0B-4602-8180-D494FBCEA916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'Gràfic recopilatori'!$B$4</c:f>
              <c:strCache>
                <c:ptCount val="1"/>
                <c:pt idx="0">
                  <c:v>Capacitat embornal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recopilatori'!$A$8,'Gràfic recopilatori'!$A$11:$A$12,'Gràfic recopilatori'!$A$14:$A$19)</c:f>
              <c:numCache>
                <c:formatCode>yyyy</c:formatCode>
                <c:ptCount val="9"/>
                <c:pt idx="0">
                  <c:v>38353</c:v>
                </c:pt>
                <c:pt idx="1">
                  <c:v>40909</c:v>
                </c:pt>
                <c:pt idx="2">
                  <c:v>41275</c:v>
                </c:pt>
                <c:pt idx="3">
                  <c:v>42005</c:v>
                </c:pt>
                <c:pt idx="4">
                  <c:v>42370</c:v>
                </c:pt>
                <c:pt idx="5">
                  <c:v>42736</c:v>
                </c:pt>
                <c:pt idx="6">
                  <c:v>47484</c:v>
                </c:pt>
                <c:pt idx="7">
                  <c:v>51136</c:v>
                </c:pt>
                <c:pt idx="8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recopilatori'!$B$5:$B$19</c15:sqref>
                  </c15:fullRef>
                </c:ext>
              </c:extLst>
              <c:f>('Gràfic recopilatori'!$B$8,'Gràfic recopilatori'!$B$11:$B$12,'Gràfic recopilatori'!$B$14:$B$19)</c:f>
              <c:numCache>
                <c:formatCode>0.00</c:formatCode>
                <c:ptCount val="9"/>
                <c:pt idx="0">
                  <c:v>116.22</c:v>
                </c:pt>
                <c:pt idx="1">
                  <c:v>135.87</c:v>
                </c:pt>
                <c:pt idx="2">
                  <c:v>135.26</c:v>
                </c:pt>
                <c:pt idx="3">
                  <c:v>135.38</c:v>
                </c:pt>
                <c:pt idx="4">
                  <c:v>135.44999999999999</c:v>
                </c:pt>
                <c:pt idx="5">
                  <c:v>135.6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F0B-4602-8180-D494FBCEA916}"/>
            </c:ext>
          </c:extLst>
        </c:ser>
        <c:ser>
          <c:idx val="4"/>
          <c:order val="5"/>
          <c:tx>
            <c:strRef>
              <c:f>'Gràfic recopilatori'!$F$4</c:f>
              <c:strCache>
                <c:ptCount val="1"/>
                <c:pt idx="0">
                  <c:v>Emissions segons l'inventari nacional de GEH</c:v>
                </c:pt>
              </c:strCache>
            </c:strRef>
          </c:tx>
          <c:spPr>
            <a:ln w="31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'Gràfic recopilatori'!$A$5:$A$19</c15:sqref>
                  </c15:fullRef>
                </c:ext>
              </c:extLst>
              <c:f>('Gràfic recopilatori'!$A$8,'Gràfic recopilatori'!$A$11:$A$12,'Gràfic recopilatori'!$A$14:$A$19)</c:f>
              <c:numCache>
                <c:formatCode>yyyy</c:formatCode>
                <c:ptCount val="9"/>
                <c:pt idx="0">
                  <c:v>38353</c:v>
                </c:pt>
                <c:pt idx="1">
                  <c:v>40909</c:v>
                </c:pt>
                <c:pt idx="2">
                  <c:v>41275</c:v>
                </c:pt>
                <c:pt idx="3">
                  <c:v>42005</c:v>
                </c:pt>
                <c:pt idx="4">
                  <c:v>42370</c:v>
                </c:pt>
                <c:pt idx="5">
                  <c:v>42736</c:v>
                </c:pt>
                <c:pt idx="6">
                  <c:v>47484</c:v>
                </c:pt>
                <c:pt idx="7">
                  <c:v>51136</c:v>
                </c:pt>
                <c:pt idx="8">
                  <c:v>54789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'Gràfic recopilatori'!$F$5:$F$16</c15:sqref>
                  </c15:fullRef>
                </c:ext>
              </c:extLst>
              <c:f>('Gràfic recopilatori'!$F$8,'Gràfic recopilatori'!$F$11:$F$12,'Gràfic recopilatori'!$F$14:$F$16)</c:f>
              <c:numCache>
                <c:formatCode>General</c:formatCode>
                <c:ptCount val="6"/>
                <c:pt idx="0">
                  <c:v>621.52</c:v>
                </c:pt>
                <c:pt idx="1">
                  <c:v>534.22</c:v>
                </c:pt>
                <c:pt idx="2">
                  <c:v>524.17999999999995</c:v>
                </c:pt>
                <c:pt idx="3">
                  <c:v>515.08000000000004</c:v>
                </c:pt>
                <c:pt idx="4">
                  <c:v>519.48</c:v>
                </c:pt>
                <c:pt idx="5">
                  <c:v>525.16999999999996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F0B-4602-8180-D494FBCEA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1024"/>
        <c:axId val="3371141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'Gràfic recopilatori'!$G$4</c15:sqref>
                        </c15:formulaRef>
                      </c:ext>
                    </c:extLst>
                    <c:strCache>
                      <c:ptCount val="1"/>
                      <c:pt idx="0">
                        <c:v>Inventari nacional (emissions no abs. o balanç)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star"/>
                  <c:size val="6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ullRef>
                          <c15:sqref>'Gràfic recopilatori'!$A$5:$A$19</c15:sqref>
                        </c15:fullRef>
                        <c15:formulaRef>
                          <c15:sqref>('Gràfic recopilatori'!$A$8,'Gràfic recopilatori'!$A$11:$A$12,'Gràfic recopilatori'!$A$14:$A$19)</c15:sqref>
                        </c15:formulaRef>
                      </c:ext>
                    </c:extLst>
                    <c:numCache>
                      <c:formatCode>yyyy</c:formatCode>
                      <c:ptCount val="9"/>
                      <c:pt idx="0">
                        <c:v>38353</c:v>
                      </c:pt>
                      <c:pt idx="1">
                        <c:v>40909</c:v>
                      </c:pt>
                      <c:pt idx="2">
                        <c:v>41275</c:v>
                      </c:pt>
                      <c:pt idx="3">
                        <c:v>42005</c:v>
                      </c:pt>
                      <c:pt idx="4">
                        <c:v>42370</c:v>
                      </c:pt>
                      <c:pt idx="5">
                        <c:v>42736</c:v>
                      </c:pt>
                      <c:pt idx="6">
                        <c:v>47484</c:v>
                      </c:pt>
                      <c:pt idx="7">
                        <c:v>51136</c:v>
                      </c:pt>
                      <c:pt idx="8">
                        <c:v>54789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'Gràfic recopilatori'!$G$5:$G$19</c15:sqref>
                        </c15:fullRef>
                        <c15:formulaRef>
                          <c15:sqref>('Gràfic recopilatori'!$G$8,'Gràfic recopilatori'!$G$11:$G$12,'Gràfic recopilatori'!$G$14:$G$19)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505.3</c:v>
                      </c:pt>
                      <c:pt idx="1">
                        <c:v>398.35</c:v>
                      </c:pt>
                      <c:pt idx="2">
                        <c:v>388.92</c:v>
                      </c:pt>
                      <c:pt idx="3">
                        <c:v>379.69</c:v>
                      </c:pt>
                      <c:pt idx="4">
                        <c:v>384.03</c:v>
                      </c:pt>
                      <c:pt idx="5">
                        <c:v>389.57</c:v>
                      </c:pt>
                      <c:pt idx="6" formatCode="0.00">
                        <c:v>334.24515400957063</c:v>
                      </c:pt>
                      <c:pt idx="7" formatCode="0.00">
                        <c:v>167.12257700478531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5-AF0B-4602-8180-D494FBCEA916}"/>
                  </c:ext>
                </c:extLst>
              </c15:ser>
            </c15:filteredLineSeries>
          </c:ext>
        </c:extLst>
      </c:lineChart>
      <c:dateAx>
        <c:axId val="3371102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ca-ES"/>
          </a:p>
        </c:txPr>
        <c:crossAx val="33711416"/>
        <c:crosses val="autoZero"/>
        <c:auto val="1"/>
        <c:lblOffset val="50"/>
        <c:baseTimeUnit val="years"/>
        <c:majorUnit val="5"/>
        <c:majorTimeUnit val="years"/>
      </c:dateAx>
      <c:valAx>
        <c:axId val="337114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ca-ES"/>
                  <a:t>Gg CO</a:t>
                </a:r>
                <a:r>
                  <a:rPr lang="ca-ES" sz="600"/>
                  <a:t>2</a:t>
                </a:r>
                <a:r>
                  <a:rPr lang="ca-ES"/>
                  <a:t> eq.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ca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ca-ES"/>
          </a:p>
        </c:txPr>
        <c:crossAx val="3371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ca-ES"/>
          </a:p>
        </c:txPr>
      </c:legendEntry>
      <c:layout>
        <c:manualLayout>
          <c:xMode val="edge"/>
          <c:yMode val="edge"/>
          <c:x val="0.78466505077520998"/>
          <c:y val="0.41299154241572045"/>
          <c:w val="0.16132621505286474"/>
          <c:h val="0.20875761785346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Petjada 2017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a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Petjada 2017</a:t>
          </a:r>
        </a:p>
      </cx:txPr>
    </cx:title>
    <cx:plotArea>
      <cx:plotAreaRegion>
        <cx:series layoutId="treemap" uniqueId="{C601B55D-F769-4E5A-8900-376B8FE2CA5E}">
          <cx:dataPt idx="1">
            <cx:spPr>
              <a:solidFill>
                <a:srgbClr val="70AD47">
                  <a:lumMod val="50000"/>
                </a:srgbClr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/>
                </a:pPr>
                <a:endParaRPr lang="ca-ES" sz="800" b="0" i="0" u="none" strike="noStrike" baseline="0">
                  <a:solidFill>
                    <a:sysClr val="window" lastClr="FFFFFF"/>
                  </a:solidFill>
                  <a:latin typeface="Calibri" panose="020F0502020204030204"/>
                </a:endParaRPr>
              </a:p>
            </cx:txPr>
            <cx:visibility seriesName="0" categoryName="1" value="1"/>
            <cx:separator>; </cx:separator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</xdr:colOff>
      <xdr:row>10</xdr:row>
      <xdr:rowOff>23811</xdr:rowOff>
    </xdr:from>
    <xdr:to>
      <xdr:col>11</xdr:col>
      <xdr:colOff>1416849</xdr:colOff>
      <xdr:row>29</xdr:row>
      <xdr:rowOff>47624</xdr:rowOff>
    </xdr:to>
    <xdr:grpSp>
      <xdr:nvGrpSpPr>
        <xdr:cNvPr id="13" name="Agrupa 12">
          <a:extLst>
            <a:ext uri="{FF2B5EF4-FFF2-40B4-BE49-F238E27FC236}">
              <a16:creationId xmlns:a16="http://schemas.microsoft.com/office/drawing/2014/main" xmlns="" id="{746B7435-298B-4E2B-94CC-52FE9A6C19DB}"/>
            </a:ext>
          </a:extLst>
        </xdr:cNvPr>
        <xdr:cNvGrpSpPr>
          <a:grpSpLocks noChangeAspect="1"/>
        </xdr:cNvGrpSpPr>
      </xdr:nvGrpSpPr>
      <xdr:grpSpPr>
        <a:xfrm>
          <a:off x="5903799" y="1928811"/>
          <a:ext cx="7147157" cy="3643313"/>
          <a:chOff x="5405777" y="1928811"/>
          <a:chExt cx="7141715" cy="3643313"/>
        </a:xfrm>
      </xdr:grpSpPr>
      <mc:AlternateContent xmlns:mc="http://schemas.openxmlformats.org/markup-compatibility/2006">
        <mc:Choice xmlns:cx1="http://schemas.microsoft.com/office/drawing/2015/9/8/chartex" xmlns="" Requires="cx1">
          <xdr:graphicFrame macro="">
            <xdr:nvGraphicFramePr>
              <xdr:cNvPr id="4" name="Gràfic 3">
                <a:extLst>
                  <a:ext uri="{FF2B5EF4-FFF2-40B4-BE49-F238E27FC236}">
                    <a16:creationId xmlns:a16="http://schemas.microsoft.com/office/drawing/2014/main" id="{201E7444-80DD-49DF-98B8-BE4DA5EB6CF2}"/>
                  </a:ext>
                </a:extLst>
              </xdr:cNvPr>
              <xdr:cNvGraphicFramePr/>
            </xdr:nvGraphicFramePr>
            <xdr:xfrm>
              <a:off x="5405780" y="1928811"/>
              <a:ext cx="7141712" cy="36433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2" name="Rectángulo 1"/>
              <xdr:cNvSpPr>
                <a:spLocks noTextEdit="1"/>
              </xdr:cNvSpPr>
            </xdr:nvSpPr>
            <xdr:spPr>
              <a:xfrm>
                <a:off x="5405780" y="1928811"/>
                <a:ext cx="7141712" cy="36433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a-ES" sz="1100"/>
                  <a:t>Aquest gràfic no està disponible en la vostra versió del Excel.
 Si editeu aquesta forma o deseu aquesta llibreta en un format de fitxer diferent, el gràfic quedarà malmès permanentment.</a:t>
                </a:r>
              </a:p>
            </xdr:txBody>
          </xdr:sp>
        </mc:Fallback>
      </mc:AlternateContent>
      <xdr:sp macro="" textlink="">
        <xdr:nvSpPr>
          <xdr:cNvPr id="10" name="Forma en L 9">
            <a:extLst>
              <a:ext uri="{FF2B5EF4-FFF2-40B4-BE49-F238E27FC236}">
                <a16:creationId xmlns:a16="http://schemas.microsoft.com/office/drawing/2014/main" xmlns="" id="{7BB3D8EC-CDFC-4698-BD5D-48FB57BAD08F}"/>
              </a:ext>
            </a:extLst>
          </xdr:cNvPr>
          <xdr:cNvSpPr/>
        </xdr:nvSpPr>
        <xdr:spPr>
          <a:xfrm>
            <a:off x="8496719" y="2266519"/>
            <a:ext cx="3989405" cy="3230768"/>
          </a:xfrm>
          <a:prstGeom prst="corner">
            <a:avLst>
              <a:gd name="adj1" fmla="val 24941"/>
              <a:gd name="adj2" fmla="val 87194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a-ES" sz="1100"/>
          </a:p>
        </xdr:txBody>
      </xdr:sp>
      <xdr:sp macro="" textlink="">
        <xdr:nvSpPr>
          <xdr:cNvPr id="11" name="Forma en L 10">
            <a:extLst>
              <a:ext uri="{FF2B5EF4-FFF2-40B4-BE49-F238E27FC236}">
                <a16:creationId xmlns:a16="http://schemas.microsoft.com/office/drawing/2014/main" xmlns="" id="{18F3BA5B-5934-40C5-82A1-3CC33764B505}"/>
              </a:ext>
            </a:extLst>
          </xdr:cNvPr>
          <xdr:cNvSpPr/>
        </xdr:nvSpPr>
        <xdr:spPr>
          <a:xfrm>
            <a:off x="5437833" y="2234713"/>
            <a:ext cx="7073935" cy="3289788"/>
          </a:xfrm>
          <a:prstGeom prst="corner">
            <a:avLst>
              <a:gd name="adj1" fmla="val 26018"/>
              <a:gd name="adj2" fmla="val 179401"/>
            </a:avLst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a-ES" sz="1100">
              <a:solidFill>
                <a:srgbClr val="FFFF00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xmlns="" id="{0F669C02-38A9-4D8F-AA57-3B8A858A9012}"/>
              </a:ext>
            </a:extLst>
          </xdr:cNvPr>
          <xdr:cNvSpPr/>
        </xdr:nvSpPr>
        <xdr:spPr>
          <a:xfrm>
            <a:off x="5405777" y="2198077"/>
            <a:ext cx="7135757" cy="3356189"/>
          </a:xfrm>
          <a:prstGeom prst="rect">
            <a:avLst/>
          </a:prstGeom>
          <a:noFill/>
          <a:ln w="28575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a-ES" sz="1100"/>
          </a:p>
        </xdr:txBody>
      </xdr:sp>
    </xdr:grpSp>
    <xdr:clientData/>
  </xdr:twoCellAnchor>
  <xdr:twoCellAnchor>
    <xdr:from>
      <xdr:col>4</xdr:col>
      <xdr:colOff>81643</xdr:colOff>
      <xdr:row>30</xdr:row>
      <xdr:rowOff>27215</xdr:rowOff>
    </xdr:from>
    <xdr:to>
      <xdr:col>12</xdr:col>
      <xdr:colOff>383691</xdr:colOff>
      <xdr:row>50</xdr:row>
      <xdr:rowOff>103416</xdr:rowOff>
    </xdr:to>
    <xdr:grpSp>
      <xdr:nvGrpSpPr>
        <xdr:cNvPr id="15" name="Agrupa 11">
          <a:extLst>
            <a:ext uri="{FF2B5EF4-FFF2-40B4-BE49-F238E27FC236}">
              <a16:creationId xmlns:a16="http://schemas.microsoft.com/office/drawing/2014/main" xmlns="" id="{B3994CFC-C1C7-4026-A4A4-507FCEF9BC14}"/>
            </a:ext>
          </a:extLst>
        </xdr:cNvPr>
        <xdr:cNvGrpSpPr/>
      </xdr:nvGrpSpPr>
      <xdr:grpSpPr>
        <a:xfrm>
          <a:off x="5361214" y="5742215"/>
          <a:ext cx="8303048" cy="3886201"/>
          <a:chOff x="8914182" y="6438486"/>
          <a:chExt cx="6334126" cy="3886201"/>
        </a:xfrm>
        <a:solidFill>
          <a:srgbClr val="FFFFFF"/>
        </a:solidFill>
      </xdr:grpSpPr>
      <xdr:graphicFrame macro="">
        <xdr:nvGraphicFramePr>
          <xdr:cNvPr id="16" name="Gràfic 12">
            <a:extLst>
              <a:ext uri="{FF2B5EF4-FFF2-40B4-BE49-F238E27FC236}">
                <a16:creationId xmlns:a16="http://schemas.microsoft.com/office/drawing/2014/main" xmlns="" id="{2F973DE9-FF3D-4580-AD75-89537EB42D45}"/>
              </a:ext>
            </a:extLst>
          </xdr:cNvPr>
          <xdr:cNvGraphicFramePr/>
        </xdr:nvGraphicFramePr>
        <xdr:xfrm>
          <a:off x="8914182" y="6438486"/>
          <a:ext cx="6334126" cy="3886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7" name="Oval 13">
            <a:extLst>
              <a:ext uri="{FF2B5EF4-FFF2-40B4-BE49-F238E27FC236}">
                <a16:creationId xmlns:a16="http://schemas.microsoft.com/office/drawing/2014/main" xmlns="" id="{BA2B1CBB-E074-4A9B-B4A4-D1F1E98C1929}"/>
              </a:ext>
            </a:extLst>
          </xdr:cNvPr>
          <xdr:cNvSpPr/>
        </xdr:nvSpPr>
        <xdr:spPr>
          <a:xfrm>
            <a:off x="11649249" y="7858124"/>
            <a:ext cx="752893" cy="1006336"/>
          </a:xfrm>
          <a:prstGeom prst="ellips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ca-ES" sz="850">
                <a:solidFill>
                  <a:schemeClr val="accent1">
                    <a:lumMod val="50000"/>
                  </a:schemeClr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Embornal</a:t>
            </a:r>
            <a:r>
              <a:rPr lang="ca-ES" sz="900">
                <a:solidFill>
                  <a:schemeClr val="accent1">
                    <a:lumMod val="50000"/>
                  </a:schemeClr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 </a:t>
            </a:r>
            <a:r>
              <a:rPr lang="ca-ES" sz="1100" b="1">
                <a:solidFill>
                  <a:schemeClr val="accent1">
                    <a:lumMod val="50000"/>
                  </a:schemeClr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-23%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257300</xdr:colOff>
      <xdr:row>22</xdr:row>
      <xdr:rowOff>143492</xdr:rowOff>
    </xdr:from>
    <xdr:to>
      <xdr:col>17</xdr:col>
      <xdr:colOff>162050</xdr:colOff>
      <xdr:row>59</xdr:row>
      <xdr:rowOff>162048</xdr:rowOff>
    </xdr:to>
    <xdr:grpSp>
      <xdr:nvGrpSpPr>
        <xdr:cNvPr id="4" name="Agrupa 3">
          <a:extLst>
            <a:ext uri="{FF2B5EF4-FFF2-40B4-BE49-F238E27FC236}">
              <a16:creationId xmlns:a16="http://schemas.microsoft.com/office/drawing/2014/main" xmlns="" id="{80DEF0E5-1BB5-4AE6-9AFC-F3903F3E850F}"/>
            </a:ext>
          </a:extLst>
        </xdr:cNvPr>
        <xdr:cNvGrpSpPr/>
      </xdr:nvGrpSpPr>
      <xdr:grpSpPr>
        <a:xfrm>
          <a:off x="257300" y="4420023"/>
          <a:ext cx="13939546" cy="6306999"/>
          <a:chOff x="1849335" y="6053131"/>
          <a:chExt cx="13974536" cy="5864677"/>
        </a:xfrm>
      </xdr:grpSpPr>
      <xdr:graphicFrame macro="">
        <xdr:nvGraphicFramePr>
          <xdr:cNvPr id="2" name="Gráfico 1">
            <a:extLst>
              <a:ext uri="{FF2B5EF4-FFF2-40B4-BE49-F238E27FC236}">
                <a16:creationId xmlns:a16="http://schemas.microsoft.com/office/drawing/2014/main" xmlns="" id="{00000000-0008-0000-0700-000002000000}"/>
              </a:ext>
            </a:extLst>
          </xdr:cNvPr>
          <xdr:cNvGraphicFramePr/>
        </xdr:nvGraphicFramePr>
        <xdr:xfrm>
          <a:off x="1849335" y="6053131"/>
          <a:ext cx="13974536" cy="586467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xmlns="" id="{00000000-0008-0000-0700-000003000000}"/>
              </a:ext>
            </a:extLst>
          </xdr:cNvPr>
          <xdr:cNvSpPr/>
        </xdr:nvSpPr>
        <xdr:spPr>
          <a:xfrm>
            <a:off x="6845119" y="10301239"/>
            <a:ext cx="733342" cy="254557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1100" b="1" cap="none" spc="0">
                <a:ln w="10160">
                  <a:noFill/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Andorra</a:t>
            </a: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xmlns="" id="{00000000-0008-0000-0700-000005000000}"/>
              </a:ext>
            </a:extLst>
          </xdr:cNvPr>
          <xdr:cNvSpPr/>
        </xdr:nvSpPr>
        <xdr:spPr>
          <a:xfrm>
            <a:off x="6833764" y="9157608"/>
            <a:ext cx="1031180" cy="254557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1100" b="1" cap="none" spc="0">
                <a:ln w="10160">
                  <a:noFill/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Fuel</a:t>
            </a:r>
            <a:r>
              <a:rPr lang="es-ES" sz="1100" b="1" cap="none" spc="0">
                <a:ln w="10160">
                  <a:noFill/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latin typeface="Helvetica" panose="020B0604020202020204" pitchFamily="34" charset="0"/>
                <a:cs typeface="Helvetica" panose="020B0604020202020204" pitchFamily="34" charset="0"/>
              </a:rPr>
              <a:t> tourism</a:t>
            </a:r>
            <a:endParaRPr lang="es-ES" sz="1100" b="1" cap="none" spc="0">
              <a:ln w="10160">
                <a:noFill/>
                <a:prstDash val="solid"/>
              </a:ln>
              <a:noFill/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elvetica" panose="020B0604020202020204" pitchFamily="34" charset="0"/>
              <a:cs typeface="Helvetica" panose="020B0604020202020204" pitchFamily="34" charset="0"/>
            </a:endParaRPr>
          </a:p>
        </xdr:txBody>
      </xdr: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SpPr/>
        </xdr:nvSpPr>
        <xdr:spPr>
          <a:xfrm>
            <a:off x="6567611" y="8205108"/>
            <a:ext cx="1561325" cy="247184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es-ES" sz="1050" b="1" cap="none" spc="0">
                <a:ln w="10160">
                  <a:noFill/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Electricitat importada</a:t>
            </a: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xmlns="" id="{00000000-0008-0000-0700-000008000000}"/>
              </a:ext>
            </a:extLst>
          </xdr:cNvPr>
          <xdr:cNvSpPr/>
        </xdr:nvSpPr>
        <xdr:spPr>
          <a:xfrm>
            <a:off x="6358557" y="11062606"/>
            <a:ext cx="1818318" cy="26936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1200" b="1" cap="none" spc="0">
                <a:ln w="10160">
                  <a:noFill/>
                  <a:prstDash val="solid"/>
                </a:ln>
                <a:solidFill>
                  <a:schemeClr val="accent6">
                    <a:lumMod val="75000"/>
                  </a:schemeClr>
                </a:solidFill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Emissions absorbides</a:t>
            </a:r>
          </a:p>
        </xdr:txBody>
      </xdr:sp>
    </xdr:grpSp>
    <xdr:clientData/>
  </xdr:twoCellAnchor>
  <xdr:twoCellAnchor>
    <xdr:from>
      <xdr:col>2</xdr:col>
      <xdr:colOff>0</xdr:colOff>
      <xdr:row>103</xdr:row>
      <xdr:rowOff>0</xdr:rowOff>
    </xdr:from>
    <xdr:to>
      <xdr:col>19</xdr:col>
      <xdr:colOff>285750</xdr:colOff>
      <xdr:row>138</xdr:row>
      <xdr:rowOff>149677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xmlns="" id="{00000000-0008-0000-07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284259</xdr:colOff>
      <xdr:row>128</xdr:row>
      <xdr:rowOff>55061</xdr:rowOff>
    </xdr:from>
    <xdr:ext cx="982705" cy="328295"/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SpPr/>
      </xdr:nvSpPr>
      <xdr:spPr>
        <a:xfrm>
          <a:off x="5210045" y="23309668"/>
          <a:ext cx="982705" cy="3282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elvetica" panose="020B0604020202020204" pitchFamily="34" charset="0"/>
              <a:cs typeface="Helvetica" panose="020B0604020202020204" pitchFamily="34" charset="0"/>
            </a:rPr>
            <a:t>Andorra</a:t>
          </a:r>
          <a:endParaRPr lang="es-ES" sz="1600" b="1" cap="none" spc="0">
            <a:ln w="10160">
              <a:noFill/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oneCellAnchor>
  <xdr:oneCellAnchor>
    <xdr:from>
      <xdr:col>5</xdr:col>
      <xdr:colOff>343157</xdr:colOff>
      <xdr:row>121</xdr:row>
      <xdr:rowOff>27215</xdr:rowOff>
    </xdr:from>
    <xdr:ext cx="1031180" cy="254557"/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xmlns="" id="{00000000-0008-0000-0700-000023000000}"/>
            </a:ext>
          </a:extLst>
        </xdr:cNvPr>
        <xdr:cNvSpPr/>
      </xdr:nvSpPr>
      <xdr:spPr>
        <a:xfrm>
          <a:off x="5268943" y="22138822"/>
          <a:ext cx="1031180" cy="25455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100" b="1" cap="none" spc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elvetica" panose="020B0604020202020204" pitchFamily="34" charset="0"/>
              <a:ea typeface="+mn-ea"/>
              <a:cs typeface="Helvetica" panose="020B0604020202020204" pitchFamily="34" charset="0"/>
            </a:rPr>
            <a:t>Fuel</a:t>
          </a:r>
          <a:r>
            <a:rPr lang="es-ES" sz="1100" b="1" cap="none" spc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elvetica" panose="020B0604020202020204" pitchFamily="34" charset="0"/>
              <a:cs typeface="Helvetica" panose="020B0604020202020204" pitchFamily="34" charset="0"/>
            </a:rPr>
            <a:t> tourism</a:t>
          </a:r>
          <a:endParaRPr lang="es-ES" sz="1100" b="1" cap="none" spc="0">
            <a:ln w="10160">
              <a:noFill/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oneCellAnchor>
  <xdr:oneCellAnchor>
    <xdr:from>
      <xdr:col>5</xdr:col>
      <xdr:colOff>63397</xdr:colOff>
      <xdr:row>115</xdr:row>
      <xdr:rowOff>95252</xdr:rowOff>
    </xdr:from>
    <xdr:ext cx="1561325" cy="247184"/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xmlns="" id="{00000000-0008-0000-0700-000024000000}"/>
            </a:ext>
          </a:extLst>
        </xdr:cNvPr>
        <xdr:cNvSpPr/>
      </xdr:nvSpPr>
      <xdr:spPr>
        <a:xfrm>
          <a:off x="4989183" y="21227145"/>
          <a:ext cx="1561325" cy="24718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indent="0" algn="ctr"/>
          <a:r>
            <a:rPr lang="es-ES" sz="1050" b="1" cap="none" spc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elvetica" panose="020B0604020202020204" pitchFamily="34" charset="0"/>
              <a:ea typeface="+mn-ea"/>
              <a:cs typeface="Helvetica" panose="020B0604020202020204" pitchFamily="34" charset="0"/>
            </a:rPr>
            <a:t>Electricitat importada</a:t>
          </a:r>
        </a:p>
      </xdr:txBody>
    </xdr:sp>
    <xdr:clientData/>
  </xdr:oneCellAnchor>
  <xdr:twoCellAnchor>
    <xdr:from>
      <xdr:col>2</xdr:col>
      <xdr:colOff>802821</xdr:colOff>
      <xdr:row>131</xdr:row>
      <xdr:rowOff>54429</xdr:rowOff>
    </xdr:from>
    <xdr:to>
      <xdr:col>18</xdr:col>
      <xdr:colOff>721178</xdr:colOff>
      <xdr:row>136</xdr:row>
      <xdr:rowOff>13608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xmlns="" id="{00000000-0008-0000-0700-000025000000}"/>
            </a:ext>
          </a:extLst>
        </xdr:cNvPr>
        <xdr:cNvSpPr/>
      </xdr:nvSpPr>
      <xdr:spPr>
        <a:xfrm>
          <a:off x="2707821" y="23798893"/>
          <a:ext cx="12845143" cy="775608"/>
        </a:xfrm>
        <a:prstGeom prst="rect">
          <a:avLst/>
        </a:prstGeom>
        <a:pattFill prst="ltUpDiag">
          <a:fgClr>
            <a:schemeClr val="accent6">
              <a:lumMod val="40000"/>
              <a:lumOff val="60000"/>
            </a:schemeClr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oneCellAnchor>
    <xdr:from>
      <xdr:col>4</xdr:col>
      <xdr:colOff>602841</xdr:colOff>
      <xdr:row>132</xdr:row>
      <xdr:rowOff>136071</xdr:rowOff>
    </xdr:from>
    <xdr:ext cx="2090251" cy="298800"/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xmlns="" id="{00000000-0008-0000-0700-000026000000}"/>
            </a:ext>
          </a:extLst>
        </xdr:cNvPr>
        <xdr:cNvSpPr/>
      </xdr:nvSpPr>
      <xdr:spPr>
        <a:xfrm>
          <a:off x="4766627" y="24043821"/>
          <a:ext cx="2090251" cy="29880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 w="10160">
                <a:noFill/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  <a:latin typeface="Helvetica" panose="020B0604020202020204" pitchFamily="34" charset="0"/>
              <a:cs typeface="Helvetica" panose="020B0604020202020204" pitchFamily="34" charset="0"/>
            </a:rPr>
            <a:t>Emissions absorbides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="70" zoomScaleNormal="70" zoomScaleSheetLayoutView="100" workbookViewId="0">
      <selection activeCell="N35" sqref="N35"/>
    </sheetView>
  </sheetViews>
  <sheetFormatPr baseColWidth="10" defaultColWidth="9.140625" defaultRowHeight="15" x14ac:dyDescent="0.25"/>
  <cols>
    <col min="1" max="1" width="39.140625" bestFit="1" customWidth="1"/>
    <col min="2" max="2" width="18.85546875" bestFit="1" customWidth="1"/>
    <col min="3" max="3" width="12" bestFit="1" customWidth="1"/>
    <col min="6" max="6" width="24.7109375" bestFit="1" customWidth="1"/>
    <col min="9" max="9" width="24.7109375" bestFit="1" customWidth="1"/>
    <col min="12" max="12" width="24.7109375" bestFit="1" customWidth="1"/>
    <col min="18" max="18" width="10.140625" customWidth="1"/>
    <col min="19" max="19" width="10.42578125" customWidth="1"/>
  </cols>
  <sheetData>
    <row r="1" spans="1:20" x14ac:dyDescent="0.25">
      <c r="A1" s="5" t="s">
        <v>0</v>
      </c>
      <c r="B1" s="6" t="s">
        <v>13</v>
      </c>
      <c r="C1" s="6" t="s">
        <v>14</v>
      </c>
      <c r="F1" s="33" t="s">
        <v>22</v>
      </c>
      <c r="G1" s="33"/>
      <c r="I1" s="33" t="s">
        <v>23</v>
      </c>
      <c r="J1" s="33"/>
      <c r="L1" s="33" t="s">
        <v>27</v>
      </c>
      <c r="M1" s="33"/>
      <c r="T1" s="7"/>
    </row>
    <row r="2" spans="1:20" x14ac:dyDescent="0.25">
      <c r="A2" s="29" t="s">
        <v>1</v>
      </c>
      <c r="B2" s="9">
        <f>SUM(B4:B7)</f>
        <v>98.618973054000008</v>
      </c>
      <c r="C2" s="2">
        <f>SUM(C4:C7)</f>
        <v>0.16574022443989112</v>
      </c>
      <c r="F2" t="s">
        <v>20</v>
      </c>
      <c r="G2" s="7">
        <v>24.463959434000003</v>
      </c>
      <c r="H2" s="7"/>
      <c r="I2" s="7" t="s">
        <v>20</v>
      </c>
      <c r="J2" s="7">
        <v>24.463959434000003</v>
      </c>
      <c r="K2" s="7"/>
      <c r="L2" s="7" t="s">
        <v>20</v>
      </c>
      <c r="M2" s="7">
        <v>24.463959434000003</v>
      </c>
      <c r="S2" s="14"/>
      <c r="T2" s="7"/>
    </row>
    <row r="3" spans="1:20" x14ac:dyDescent="0.25">
      <c r="A3" s="29" t="s">
        <v>20</v>
      </c>
      <c r="B3" s="1">
        <f>B4+B5+B6</f>
        <v>24.463959434000003</v>
      </c>
      <c r="C3" s="2">
        <f>C4+C5+C6</f>
        <v>4.1114422526579888E-2</v>
      </c>
      <c r="F3" t="s">
        <v>15</v>
      </c>
      <c r="G3" s="7">
        <v>80.186768730480011</v>
      </c>
      <c r="H3" s="7"/>
      <c r="I3" s="7" t="s">
        <v>15</v>
      </c>
      <c r="J3" s="7">
        <v>80.186768730480011</v>
      </c>
      <c r="K3" s="7"/>
      <c r="L3" s="7" t="s">
        <v>15</v>
      </c>
      <c r="M3" s="7">
        <v>80.186768730480011</v>
      </c>
      <c r="S3" s="14"/>
      <c r="T3" s="7"/>
    </row>
    <row r="4" spans="1:20" x14ac:dyDescent="0.25">
      <c r="A4" s="30" t="s">
        <v>2</v>
      </c>
      <c r="B4" s="3">
        <v>3.0803754000000003</v>
      </c>
      <c r="C4" s="4">
        <v>5.1769157023726703E-3</v>
      </c>
      <c r="F4" t="s">
        <v>19</v>
      </c>
      <c r="G4" s="7">
        <v>135.96228405150001</v>
      </c>
      <c r="H4" s="7"/>
      <c r="I4" s="7" t="s">
        <v>19</v>
      </c>
      <c r="J4" s="7">
        <v>135.96228405150001</v>
      </c>
      <c r="K4" s="7"/>
      <c r="L4" s="7" t="s">
        <v>19</v>
      </c>
      <c r="M4" s="7">
        <v>135.96228405150001</v>
      </c>
      <c r="T4" s="7"/>
    </row>
    <row r="5" spans="1:20" x14ac:dyDescent="0.25">
      <c r="A5" s="30" t="s">
        <v>3</v>
      </c>
      <c r="B5" s="3">
        <v>11.314855914000002</v>
      </c>
      <c r="C5" s="4">
        <v>1.9015882041932559E-2</v>
      </c>
      <c r="F5" t="s">
        <v>6</v>
      </c>
      <c r="G5" s="7">
        <v>13.4</v>
      </c>
      <c r="H5" s="7"/>
      <c r="I5" s="7" t="s">
        <v>6</v>
      </c>
      <c r="J5" s="7">
        <v>13.4</v>
      </c>
      <c r="K5" s="7"/>
      <c r="L5" s="7" t="s">
        <v>6</v>
      </c>
      <c r="M5" s="7">
        <v>13.4</v>
      </c>
      <c r="S5" s="14"/>
      <c r="T5" s="7"/>
    </row>
    <row r="6" spans="1:20" x14ac:dyDescent="0.25">
      <c r="A6" s="30" t="s">
        <v>4</v>
      </c>
      <c r="B6" s="3">
        <v>10.068728119999999</v>
      </c>
      <c r="C6" s="4">
        <v>1.6921624782274654E-2</v>
      </c>
      <c r="F6" t="s">
        <v>18</v>
      </c>
      <c r="G6" s="7">
        <v>7.1999999999999993</v>
      </c>
      <c r="H6" s="7"/>
      <c r="I6" t="s">
        <v>18</v>
      </c>
      <c r="J6" s="7">
        <v>7.1999999999999993</v>
      </c>
      <c r="K6" s="7"/>
      <c r="L6" t="s">
        <v>18</v>
      </c>
      <c r="M6" s="7">
        <v>7.1999999999999993</v>
      </c>
      <c r="S6" s="14"/>
      <c r="T6" s="7"/>
    </row>
    <row r="7" spans="1:20" x14ac:dyDescent="0.25">
      <c r="A7" s="31" t="s">
        <v>5</v>
      </c>
      <c r="B7" s="3">
        <v>74.155013620000005</v>
      </c>
      <c r="C7" s="4">
        <v>0.12462580191331124</v>
      </c>
      <c r="F7" t="s">
        <v>8</v>
      </c>
      <c r="G7" s="7">
        <v>5.7</v>
      </c>
      <c r="H7" s="7"/>
      <c r="I7" s="7" t="s">
        <v>8</v>
      </c>
      <c r="J7" s="7">
        <v>5.7</v>
      </c>
      <c r="K7" s="7"/>
      <c r="L7" s="7" t="s">
        <v>8</v>
      </c>
      <c r="M7" s="7">
        <v>5.7</v>
      </c>
      <c r="T7" s="7"/>
    </row>
    <row r="8" spans="1:20" x14ac:dyDescent="0.25">
      <c r="A8" s="29" t="s">
        <v>21</v>
      </c>
      <c r="B8" s="1">
        <f>SUM(B9:B10)</f>
        <v>334.09641736000003</v>
      </c>
      <c r="C8" s="2">
        <f>SUM(C9:C10)</f>
        <v>0.56000000000000005</v>
      </c>
      <c r="G8" s="7"/>
      <c r="H8" s="7"/>
      <c r="I8" s="10" t="s">
        <v>16</v>
      </c>
      <c r="J8" s="10">
        <v>253.90964862952001</v>
      </c>
      <c r="K8" s="7"/>
      <c r="L8" s="10" t="s">
        <v>16</v>
      </c>
      <c r="M8" s="10">
        <v>253.90964862952001</v>
      </c>
      <c r="T8" s="7"/>
    </row>
    <row r="9" spans="1:20" x14ac:dyDescent="0.25">
      <c r="A9" s="30" t="s">
        <v>15</v>
      </c>
      <c r="B9" s="3">
        <v>80.186768730480011</v>
      </c>
      <c r="C9" s="4">
        <v>0.13</v>
      </c>
      <c r="G9" s="7"/>
      <c r="H9" s="7"/>
      <c r="I9" s="7"/>
      <c r="J9" s="7"/>
      <c r="K9" s="7"/>
      <c r="L9" s="10" t="s">
        <v>5</v>
      </c>
      <c r="M9" s="10">
        <v>74.155013620000005</v>
      </c>
    </row>
    <row r="10" spans="1:20" x14ac:dyDescent="0.25">
      <c r="A10" s="30" t="s">
        <v>16</v>
      </c>
      <c r="B10" s="3">
        <v>253.90964862952001</v>
      </c>
      <c r="C10" s="4">
        <v>0.43</v>
      </c>
    </row>
    <row r="11" spans="1:20" x14ac:dyDescent="0.25">
      <c r="A11" s="29" t="s">
        <v>19</v>
      </c>
      <c r="B11" s="1">
        <v>135.96228405150001</v>
      </c>
      <c r="C11" s="2">
        <v>0.23</v>
      </c>
    </row>
    <row r="12" spans="1:20" x14ac:dyDescent="0.25">
      <c r="A12" s="32" t="s">
        <v>6</v>
      </c>
      <c r="B12" s="3">
        <v>13.4</v>
      </c>
      <c r="C12" s="4">
        <v>2.2520200106712226E-2</v>
      </c>
    </row>
    <row r="13" spans="1:20" x14ac:dyDescent="0.25">
      <c r="A13" s="29" t="s">
        <v>7</v>
      </c>
      <c r="B13" s="8">
        <f>B14+B15</f>
        <v>-128.4</v>
      </c>
      <c r="C13" s="4">
        <v>-0.21579057415685446</v>
      </c>
    </row>
    <row r="14" spans="1:20" x14ac:dyDescent="0.25">
      <c r="A14" s="30" t="s">
        <v>18</v>
      </c>
      <c r="B14" s="3">
        <f>5.93+1.27</f>
        <v>7.1999999999999993</v>
      </c>
      <c r="C14" s="4">
        <f>B14/B19</f>
        <v>1.2100406027487158E-2</v>
      </c>
    </row>
    <row r="15" spans="1:20" x14ac:dyDescent="0.25">
      <c r="A15" s="30" t="s">
        <v>17</v>
      </c>
      <c r="B15" s="3">
        <v>-135.6</v>
      </c>
      <c r="C15" s="4">
        <f>B15/B19</f>
        <v>-0.22789098018434148</v>
      </c>
      <c r="N15" s="11"/>
      <c r="O15" t="s">
        <v>24</v>
      </c>
    </row>
    <row r="16" spans="1:20" x14ac:dyDescent="0.25">
      <c r="A16" s="32" t="s">
        <v>8</v>
      </c>
      <c r="B16" s="3">
        <v>5.7</v>
      </c>
      <c r="C16" s="4">
        <v>9.5794881050940053E-3</v>
      </c>
      <c r="N16" s="13"/>
      <c r="O16" t="s">
        <v>25</v>
      </c>
    </row>
    <row r="17" spans="1:15" x14ac:dyDescent="0.25">
      <c r="N17" s="12"/>
      <c r="O17" t="s">
        <v>26</v>
      </c>
    </row>
    <row r="19" spans="1:15" x14ac:dyDescent="0.25">
      <c r="A19" s="32" t="s">
        <v>9</v>
      </c>
      <c r="B19" s="10">
        <v>595.02135578298396</v>
      </c>
      <c r="C19" t="s">
        <v>12</v>
      </c>
    </row>
    <row r="20" spans="1:15" x14ac:dyDescent="0.25">
      <c r="A20" s="32" t="s">
        <v>10</v>
      </c>
      <c r="B20" s="10">
        <v>-135.59968491399005</v>
      </c>
      <c r="C20" t="s">
        <v>12</v>
      </c>
    </row>
    <row r="21" spans="1:15" x14ac:dyDescent="0.25">
      <c r="A21" s="32" t="s">
        <v>11</v>
      </c>
      <c r="B21" s="10">
        <v>459.4216708689936</v>
      </c>
      <c r="C21" t="s">
        <v>12</v>
      </c>
    </row>
  </sheetData>
  <pageMargins left="0.7" right="0.7" top="0.75" bottom="0.75" header="0.3" footer="0.3"/>
  <pageSetup paperSize="9" orientation="portrait" r:id="rId1"/>
  <ignoredErrors>
    <ignoredError sqref="B8:C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0"/>
  <sheetViews>
    <sheetView tabSelected="1" zoomScale="98" zoomScaleNormal="98" workbookViewId="0">
      <selection activeCell="L9" sqref="L9"/>
    </sheetView>
  </sheetViews>
  <sheetFormatPr baseColWidth="10" defaultColWidth="11.42578125" defaultRowHeight="12.75" x14ac:dyDescent="0.2"/>
  <cols>
    <col min="1" max="1" width="11.42578125" style="15"/>
    <col min="2" max="2" width="17.140625" style="15" customWidth="1"/>
    <col min="3" max="3" width="17" style="15" bestFit="1" customWidth="1"/>
    <col min="4" max="4" width="17" style="15" customWidth="1"/>
    <col min="5" max="16384" width="11.42578125" style="15"/>
  </cols>
  <sheetData>
    <row r="1" spans="1:10" x14ac:dyDescent="0.2">
      <c r="A1" s="17" t="s">
        <v>32</v>
      </c>
    </row>
    <row r="2" spans="1:10" x14ac:dyDescent="0.2">
      <c r="A2" s="17"/>
    </row>
    <row r="3" spans="1:10" x14ac:dyDescent="0.2">
      <c r="B3" s="15" t="s">
        <v>29</v>
      </c>
    </row>
    <row r="4" spans="1:10" s="16" customFormat="1" ht="63.75" x14ac:dyDescent="0.2">
      <c r="A4" s="24"/>
      <c r="B4" s="25" t="s">
        <v>28</v>
      </c>
      <c r="C4" s="25" t="s">
        <v>31</v>
      </c>
      <c r="D4" s="25" t="s">
        <v>33</v>
      </c>
      <c r="E4" s="25" t="s">
        <v>24</v>
      </c>
      <c r="F4" s="25" t="s">
        <v>34</v>
      </c>
      <c r="G4" s="25" t="s">
        <v>30</v>
      </c>
      <c r="H4" s="25" t="s">
        <v>5</v>
      </c>
      <c r="I4" s="25" t="s">
        <v>26</v>
      </c>
      <c r="J4" s="25" t="s">
        <v>24</v>
      </c>
    </row>
    <row r="5" spans="1:10" x14ac:dyDescent="0.2">
      <c r="A5" s="18">
        <v>32874</v>
      </c>
      <c r="B5" s="27">
        <v>130.01</v>
      </c>
      <c r="C5" s="27">
        <v>274.24999999999994</v>
      </c>
      <c r="D5" s="27">
        <f>0.761*C5</f>
        <v>208.70424999999997</v>
      </c>
      <c r="E5" s="27">
        <f>F5-D5</f>
        <v>202.20575000000005</v>
      </c>
      <c r="F5" s="26">
        <v>410.91</v>
      </c>
      <c r="G5" s="26">
        <v>280.89999999999998</v>
      </c>
      <c r="H5" s="27">
        <v>30.873790536101946</v>
      </c>
      <c r="I5" s="27">
        <f t="shared" ref="I5:I17" si="0">F5+H5</f>
        <v>441.78379053610195</v>
      </c>
      <c r="J5" s="27">
        <f>E5-B5</f>
        <v>72.195750000000061</v>
      </c>
    </row>
    <row r="6" spans="1:10" x14ac:dyDescent="0.2">
      <c r="A6" s="18">
        <v>34700</v>
      </c>
      <c r="B6" s="27">
        <v>130.72</v>
      </c>
      <c r="C6" s="27">
        <v>307.67999999999995</v>
      </c>
      <c r="D6" s="27">
        <f t="shared" ref="D6:D19" si="1">0.761*C6</f>
        <v>234.14447999999996</v>
      </c>
      <c r="E6" s="27">
        <f t="shared" ref="E6:E15" si="2">F6-D6</f>
        <v>231.58552000000006</v>
      </c>
      <c r="F6" s="26">
        <v>465.73</v>
      </c>
      <c r="G6" s="26">
        <v>335</v>
      </c>
      <c r="H6" s="27">
        <v>40.445722219156728</v>
      </c>
      <c r="I6" s="27">
        <f t="shared" si="0"/>
        <v>506.17572221915674</v>
      </c>
      <c r="J6" s="27">
        <f>E6-B6</f>
        <v>100.86552000000006</v>
      </c>
    </row>
    <row r="7" spans="1:10" x14ac:dyDescent="0.2">
      <c r="A7" s="18">
        <v>36526</v>
      </c>
      <c r="B7" s="27">
        <v>114.08</v>
      </c>
      <c r="C7" s="27">
        <v>384.24</v>
      </c>
      <c r="D7" s="27">
        <f t="shared" si="1"/>
        <v>292.40664000000004</v>
      </c>
      <c r="E7" s="27">
        <f t="shared" si="2"/>
        <v>279.45335999999998</v>
      </c>
      <c r="F7" s="26">
        <v>571.86</v>
      </c>
      <c r="G7" s="26">
        <v>457.78</v>
      </c>
      <c r="H7" s="27">
        <v>55.300265881937875</v>
      </c>
      <c r="I7" s="27">
        <f t="shared" si="0"/>
        <v>627.1602658819379</v>
      </c>
      <c r="J7" s="27">
        <f>E7-B7</f>
        <v>165.37335999999999</v>
      </c>
    </row>
    <row r="8" spans="1:10" x14ac:dyDescent="0.2">
      <c r="A8" s="18">
        <v>38353</v>
      </c>
      <c r="B8" s="27">
        <v>116.22</v>
      </c>
      <c r="C8" s="27">
        <v>382.12</v>
      </c>
      <c r="D8" s="27">
        <f t="shared" si="1"/>
        <v>290.79331999999999</v>
      </c>
      <c r="E8" s="27">
        <f t="shared" si="2"/>
        <v>330.72667999999999</v>
      </c>
      <c r="F8" s="26">
        <v>621.52</v>
      </c>
      <c r="G8" s="26">
        <v>505.3</v>
      </c>
      <c r="H8" s="27">
        <v>76.248392679614412</v>
      </c>
      <c r="I8" s="27">
        <f t="shared" si="0"/>
        <v>697.76839267961441</v>
      </c>
      <c r="J8" s="27">
        <f>E8-B8</f>
        <v>214.50667999999999</v>
      </c>
    </row>
    <row r="9" spans="1:10" x14ac:dyDescent="0.2">
      <c r="A9" s="18">
        <v>40452</v>
      </c>
      <c r="B9" s="27">
        <v>136.61000000000001</v>
      </c>
      <c r="C9" s="27">
        <v>339.87</v>
      </c>
      <c r="D9" s="27">
        <f t="shared" si="1"/>
        <v>258.64107000000001</v>
      </c>
      <c r="E9" s="27">
        <f t="shared" si="2"/>
        <v>304.53892999999994</v>
      </c>
      <c r="F9" s="26">
        <v>563.17999999999995</v>
      </c>
      <c r="G9" s="26">
        <v>426.58</v>
      </c>
      <c r="H9" s="27">
        <v>78.399716412777337</v>
      </c>
      <c r="I9" s="27">
        <f t="shared" si="0"/>
        <v>641.57971641277732</v>
      </c>
      <c r="J9" s="27">
        <f>E9-B9</f>
        <v>167.92892999999992</v>
      </c>
    </row>
    <row r="10" spans="1:10" x14ac:dyDescent="0.2">
      <c r="A10" s="18">
        <v>40544</v>
      </c>
      <c r="B10" s="27">
        <v>135.76</v>
      </c>
      <c r="C10" s="27">
        <v>346.34999999999997</v>
      </c>
      <c r="D10" s="27">
        <f t="shared" si="1"/>
        <v>263.57234999999997</v>
      </c>
      <c r="E10" s="27">
        <f>F10-D10</f>
        <v>272.15765000000005</v>
      </c>
      <c r="F10" s="26">
        <v>535.73</v>
      </c>
      <c r="G10" s="26">
        <v>399.97</v>
      </c>
      <c r="H10" s="27">
        <v>78.060877758623121</v>
      </c>
      <c r="I10" s="27">
        <f t="shared" si="0"/>
        <v>613.79087775862308</v>
      </c>
      <c r="J10" s="27">
        <f>E10-B10</f>
        <v>136.39765000000006</v>
      </c>
    </row>
    <row r="11" spans="1:10" x14ac:dyDescent="0.2">
      <c r="A11" s="18">
        <v>40909</v>
      </c>
      <c r="B11" s="27">
        <v>135.87</v>
      </c>
      <c r="C11" s="27">
        <v>341.42</v>
      </c>
      <c r="D11" s="27">
        <f t="shared" si="1"/>
        <v>259.82062000000002</v>
      </c>
      <c r="E11" s="27">
        <f t="shared" si="2"/>
        <v>274.39938000000001</v>
      </c>
      <c r="F11" s="26">
        <v>534.22</v>
      </c>
      <c r="G11" s="26">
        <v>398.35</v>
      </c>
      <c r="H11" s="27">
        <v>79.581803025381461</v>
      </c>
      <c r="I11" s="27">
        <f t="shared" si="0"/>
        <v>613.80180302538145</v>
      </c>
      <c r="J11" s="27">
        <f>E11-B11</f>
        <v>138.52938</v>
      </c>
    </row>
    <row r="12" spans="1:10" x14ac:dyDescent="0.2">
      <c r="A12" s="18">
        <v>41275</v>
      </c>
      <c r="B12" s="27">
        <v>135.26</v>
      </c>
      <c r="C12" s="27">
        <v>326.07</v>
      </c>
      <c r="D12" s="27">
        <f t="shared" si="1"/>
        <v>248.13927000000001</v>
      </c>
      <c r="E12" s="27">
        <f t="shared" si="2"/>
        <v>276.04072999999994</v>
      </c>
      <c r="F12" s="26">
        <v>524.17999999999995</v>
      </c>
      <c r="G12" s="26">
        <v>388.92</v>
      </c>
      <c r="H12" s="27">
        <v>73.543051551276321</v>
      </c>
      <c r="I12" s="27">
        <f t="shared" si="0"/>
        <v>597.72305155127628</v>
      </c>
      <c r="J12" s="27">
        <f>E12-B12</f>
        <v>140.78072999999995</v>
      </c>
    </row>
    <row r="13" spans="1:10" x14ac:dyDescent="0.2">
      <c r="A13" s="18">
        <v>41640</v>
      </c>
      <c r="B13" s="27">
        <v>135.27000000000001</v>
      </c>
      <c r="C13" s="27">
        <v>329.55</v>
      </c>
      <c r="D13" s="27">
        <f t="shared" si="1"/>
        <v>250.78755000000001</v>
      </c>
      <c r="E13" s="27">
        <f t="shared" si="2"/>
        <v>260.76245</v>
      </c>
      <c r="F13" s="26">
        <v>511.55</v>
      </c>
      <c r="G13" s="26">
        <v>376.28</v>
      </c>
      <c r="H13" s="27">
        <v>69.103079317968636</v>
      </c>
      <c r="I13" s="27">
        <f t="shared" si="0"/>
        <v>580.6530793179686</v>
      </c>
      <c r="J13" s="27">
        <f>E13-B13</f>
        <v>125.49244999999999</v>
      </c>
    </row>
    <row r="14" spans="1:10" x14ac:dyDescent="0.2">
      <c r="A14" s="18">
        <v>42005</v>
      </c>
      <c r="B14" s="27">
        <v>135.38</v>
      </c>
      <c r="C14" s="27">
        <v>327.46000000000004</v>
      </c>
      <c r="D14" s="27">
        <f t="shared" si="1"/>
        <v>249.19706000000002</v>
      </c>
      <c r="E14" s="27">
        <f t="shared" si="2"/>
        <v>265.88294000000002</v>
      </c>
      <c r="F14" s="26">
        <v>515.08000000000004</v>
      </c>
      <c r="G14" s="26">
        <v>379.69</v>
      </c>
      <c r="H14" s="27">
        <v>74.205545916063002</v>
      </c>
      <c r="I14" s="27">
        <f t="shared" si="0"/>
        <v>589.28554591606303</v>
      </c>
      <c r="J14" s="27">
        <f>E14-B14</f>
        <v>130.50294000000002</v>
      </c>
    </row>
    <row r="15" spans="1:10" x14ac:dyDescent="0.2">
      <c r="A15" s="18">
        <v>42370</v>
      </c>
      <c r="B15" s="27">
        <v>135.44999999999999</v>
      </c>
      <c r="C15" s="27">
        <v>331.24</v>
      </c>
      <c r="D15" s="27">
        <f t="shared" si="1"/>
        <v>252.07364000000001</v>
      </c>
      <c r="E15" s="27">
        <f t="shared" si="2"/>
        <v>267.40636000000001</v>
      </c>
      <c r="F15" s="26">
        <v>519.48</v>
      </c>
      <c r="G15" s="26">
        <v>384.03</v>
      </c>
      <c r="H15" s="27">
        <v>76.367747559981709</v>
      </c>
      <c r="I15" s="27">
        <f t="shared" si="0"/>
        <v>595.84774755998171</v>
      </c>
      <c r="J15" s="27">
        <f>E15-B15</f>
        <v>131.95636000000002</v>
      </c>
    </row>
    <row r="16" spans="1:10" x14ac:dyDescent="0.2">
      <c r="A16" s="18">
        <v>42736</v>
      </c>
      <c r="B16" s="27">
        <v>135.6</v>
      </c>
      <c r="C16" s="27">
        <v>334.40000000000003</v>
      </c>
      <c r="D16" s="27">
        <f t="shared" si="1"/>
        <v>254.47840000000002</v>
      </c>
      <c r="E16" s="27">
        <f>F16-D16</f>
        <v>270.69159999999994</v>
      </c>
      <c r="F16" s="26">
        <v>525.16999999999996</v>
      </c>
      <c r="G16" s="26">
        <v>389.57</v>
      </c>
      <c r="H16" s="27">
        <v>74.155013620000005</v>
      </c>
      <c r="I16" s="27">
        <f t="shared" si="0"/>
        <v>599.32501361999994</v>
      </c>
      <c r="J16" s="27">
        <f>E16-B16</f>
        <v>135.09159999999994</v>
      </c>
    </row>
    <row r="17" spans="1:13" x14ac:dyDescent="0.2">
      <c r="A17" s="18">
        <v>47484</v>
      </c>
      <c r="B17" s="27">
        <v>140</v>
      </c>
      <c r="C17" s="27">
        <v>261.35700800000001</v>
      </c>
      <c r="D17" s="27">
        <f>0.761*C17</f>
        <v>198.89268308800001</v>
      </c>
      <c r="E17" s="27">
        <f>F17-D17</f>
        <v>223.55247092157066</v>
      </c>
      <c r="F17" s="27">
        <v>422.44515400957067</v>
      </c>
      <c r="G17" s="27">
        <v>334.24515400957063</v>
      </c>
      <c r="H17" s="27">
        <v>0</v>
      </c>
      <c r="I17" s="27">
        <f t="shared" si="0"/>
        <v>422.44515400957067</v>
      </c>
      <c r="J17" s="27">
        <f>E17-B17</f>
        <v>83.552470921570659</v>
      </c>
    </row>
    <row r="18" spans="1:13" x14ac:dyDescent="0.2">
      <c r="A18" s="18">
        <v>51136</v>
      </c>
      <c r="B18" s="27">
        <v>140</v>
      </c>
      <c r="C18" s="27">
        <v>130.678504</v>
      </c>
      <c r="D18" s="27">
        <f t="shared" ref="D18" si="3">D17-(D17-D19)/2</f>
        <v>99.446341544000006</v>
      </c>
      <c r="E18" s="27">
        <f>E17-(E17-E19)/2</f>
        <v>181.77623546078533</v>
      </c>
      <c r="F18" s="27">
        <f>F17-(F17-F19)/2</f>
        <v>281.22257700478531</v>
      </c>
      <c r="G18" s="27">
        <f t="shared" ref="G18" si="4">G17-(G17-G19)/2</f>
        <v>167.12257700478531</v>
      </c>
      <c r="H18" s="27">
        <v>0</v>
      </c>
      <c r="I18" s="27"/>
      <c r="J18" s="27">
        <f>E18-B18</f>
        <v>41.77623546078533</v>
      </c>
    </row>
    <row r="19" spans="1:13" x14ac:dyDescent="0.2">
      <c r="A19" s="18">
        <v>54789</v>
      </c>
      <c r="B19" s="27">
        <v>140</v>
      </c>
      <c r="C19" s="27">
        <v>0</v>
      </c>
      <c r="D19" s="27">
        <f t="shared" si="1"/>
        <v>0</v>
      </c>
      <c r="E19" s="27">
        <f>F19-D19</f>
        <v>140</v>
      </c>
      <c r="F19" s="26">
        <f>B19</f>
        <v>140</v>
      </c>
      <c r="G19" s="26">
        <v>0</v>
      </c>
      <c r="H19" s="27">
        <v>0</v>
      </c>
      <c r="I19" s="27">
        <f>F19+H19</f>
        <v>140</v>
      </c>
      <c r="J19" s="27">
        <f>E19-B19</f>
        <v>0</v>
      </c>
    </row>
    <row r="20" spans="1:13" x14ac:dyDescent="0.2">
      <c r="C20" s="28">
        <f>(C16*0.761*0.87)</f>
        <v>221.39620800000003</v>
      </c>
    </row>
    <row r="22" spans="1:13" x14ac:dyDescent="0.2">
      <c r="A22" s="15" t="s">
        <v>35</v>
      </c>
      <c r="C22" s="15" t="s">
        <v>36</v>
      </c>
    </row>
    <row r="25" spans="1:13" customFormat="1" ht="1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customFormat="1" ht="1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customFormat="1" ht="1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15"/>
      <c r="K27" s="15"/>
      <c r="L27" s="15"/>
      <c r="M27" s="15"/>
    </row>
    <row r="28" spans="1:13" x14ac:dyDescent="0.2">
      <c r="A28" s="20"/>
      <c r="B28" s="20"/>
      <c r="C28" s="20"/>
      <c r="D28" s="20"/>
      <c r="E28" s="20"/>
      <c r="F28" s="20"/>
      <c r="G28" s="20"/>
      <c r="H28" s="20"/>
      <c r="I28" s="20"/>
    </row>
    <row r="29" spans="1:13" x14ac:dyDescent="0.2">
      <c r="A29" s="20"/>
      <c r="B29" s="20"/>
      <c r="C29" s="20"/>
      <c r="D29" s="20"/>
      <c r="E29" s="20"/>
      <c r="F29" s="20"/>
      <c r="G29" s="20"/>
      <c r="H29" s="20"/>
      <c r="I29" s="20"/>
    </row>
    <row r="30" spans="1:13" x14ac:dyDescent="0.2">
      <c r="A30" s="20"/>
      <c r="B30" s="20"/>
      <c r="C30" s="20"/>
      <c r="D30" s="20"/>
      <c r="E30" s="20"/>
      <c r="F30" s="20"/>
      <c r="G30" s="20"/>
      <c r="H30" s="20"/>
      <c r="I30" s="20"/>
    </row>
    <row r="31" spans="1:13" x14ac:dyDescent="0.2">
      <c r="A31" s="20"/>
      <c r="B31" s="20"/>
      <c r="C31" s="20"/>
      <c r="D31" s="20"/>
      <c r="E31" s="20"/>
      <c r="F31" s="20"/>
      <c r="G31" s="20"/>
      <c r="H31" s="20"/>
      <c r="I31" s="20"/>
    </row>
    <row r="32" spans="1:13" ht="20.25" customHeight="1" x14ac:dyDescent="0.2">
      <c r="A32" s="23"/>
      <c r="B32" s="23"/>
      <c r="C32" s="20"/>
      <c r="D32" s="20"/>
      <c r="E32" s="20"/>
      <c r="F32" s="20"/>
      <c r="G32" s="20"/>
      <c r="H32" s="20"/>
      <c r="I32" s="20"/>
    </row>
    <row r="33" spans="1:9" x14ac:dyDescent="0.2">
      <c r="A33" s="20"/>
      <c r="B33" s="20"/>
      <c r="C33" s="20"/>
      <c r="D33" s="20"/>
      <c r="E33" s="20"/>
      <c r="F33" s="20"/>
      <c r="G33" s="20"/>
      <c r="H33" s="20"/>
      <c r="I33" s="20"/>
    </row>
    <row r="34" spans="1:9" x14ac:dyDescent="0.2">
      <c r="A34" s="20"/>
      <c r="B34" s="20"/>
      <c r="C34" s="20"/>
      <c r="D34" s="20"/>
      <c r="E34" s="20"/>
      <c r="F34" s="20"/>
      <c r="G34" s="20"/>
      <c r="H34" s="20"/>
      <c r="I34" s="20"/>
    </row>
    <row r="35" spans="1:9" x14ac:dyDescent="0.2">
      <c r="A35" s="20"/>
      <c r="B35" s="20"/>
      <c r="C35" s="20"/>
      <c r="D35" s="20"/>
      <c r="E35" s="20"/>
      <c r="F35" s="20"/>
      <c r="G35" s="20"/>
      <c r="H35" s="20"/>
      <c r="I35" s="20"/>
    </row>
    <row r="36" spans="1:9" x14ac:dyDescent="0.2">
      <c r="A36" s="20"/>
      <c r="B36" s="20"/>
      <c r="C36" s="20"/>
      <c r="D36" s="20"/>
      <c r="E36" s="20"/>
      <c r="F36" s="20"/>
      <c r="G36" s="20"/>
      <c r="H36" s="20"/>
      <c r="I36" s="20"/>
    </row>
    <row r="37" spans="1:9" x14ac:dyDescent="0.2">
      <c r="A37" s="20"/>
      <c r="B37" s="20"/>
      <c r="C37" s="20"/>
      <c r="D37" s="20"/>
      <c r="E37" s="20"/>
      <c r="F37" s="20"/>
      <c r="G37" s="20"/>
      <c r="H37" s="20"/>
      <c r="I37" s="20"/>
    </row>
    <row r="38" spans="1:9" x14ac:dyDescent="0.2">
      <c r="A38" s="20"/>
      <c r="B38" s="20"/>
      <c r="C38" s="20"/>
      <c r="D38" s="20"/>
      <c r="E38" s="20"/>
      <c r="F38" s="20"/>
      <c r="G38" s="20"/>
      <c r="H38" s="20"/>
      <c r="I38" s="20"/>
    </row>
    <row r="39" spans="1:9" x14ac:dyDescent="0.2">
      <c r="A39" s="20"/>
      <c r="B39" s="20"/>
      <c r="C39" s="20"/>
      <c r="D39" s="20"/>
      <c r="E39" s="20"/>
      <c r="F39" s="20"/>
      <c r="G39" s="20"/>
      <c r="H39" s="20"/>
      <c r="I39" s="20"/>
    </row>
    <row r="40" spans="1:9" x14ac:dyDescent="0.2">
      <c r="A40" s="20"/>
      <c r="B40" s="20"/>
      <c r="C40" s="20"/>
      <c r="D40" s="20"/>
      <c r="E40" s="20"/>
      <c r="F40" s="20"/>
      <c r="G40" s="20"/>
      <c r="H40" s="20"/>
      <c r="I40" s="20"/>
    </row>
    <row r="41" spans="1:9" x14ac:dyDescent="0.2">
      <c r="A41" s="20"/>
      <c r="B41" s="20"/>
      <c r="C41" s="20"/>
      <c r="D41" s="20"/>
      <c r="E41" s="20"/>
      <c r="F41" s="20"/>
      <c r="G41" s="20"/>
      <c r="H41" s="20"/>
      <c r="I41" s="20"/>
    </row>
    <row r="42" spans="1:9" x14ac:dyDescent="0.2">
      <c r="A42" s="20"/>
      <c r="B42" s="20"/>
      <c r="C42" s="20"/>
      <c r="D42" s="20"/>
      <c r="E42" s="20"/>
      <c r="F42" s="20"/>
      <c r="G42" s="20"/>
      <c r="H42" s="20"/>
      <c r="I42" s="20"/>
    </row>
    <row r="43" spans="1:9" x14ac:dyDescent="0.2">
      <c r="A43" s="20"/>
      <c r="B43" s="20"/>
      <c r="C43" s="20"/>
      <c r="D43" s="20"/>
      <c r="E43" s="20"/>
      <c r="F43" s="20"/>
      <c r="G43" s="20"/>
      <c r="H43" s="20"/>
      <c r="I43" s="20"/>
    </row>
    <row r="44" spans="1:9" x14ac:dyDescent="0.2">
      <c r="A44" s="20"/>
      <c r="B44" s="20"/>
      <c r="C44" s="20"/>
      <c r="D44" s="20"/>
      <c r="E44" s="20"/>
      <c r="F44" s="20"/>
      <c r="G44" s="20"/>
      <c r="H44" s="20"/>
      <c r="I44" s="20"/>
    </row>
    <row r="45" spans="1:9" x14ac:dyDescent="0.2">
      <c r="A45" s="20"/>
      <c r="B45" s="20"/>
      <c r="C45" s="20"/>
      <c r="D45" s="20"/>
      <c r="E45" s="20"/>
      <c r="F45" s="20"/>
      <c r="G45" s="20"/>
      <c r="H45" s="20"/>
      <c r="I45" s="20"/>
    </row>
    <row r="46" spans="1:9" x14ac:dyDescent="0.2">
      <c r="A46" s="20"/>
      <c r="B46" s="20"/>
      <c r="C46" s="20"/>
      <c r="D46" s="20"/>
      <c r="E46" s="20"/>
      <c r="F46" s="20"/>
      <c r="G46" s="20"/>
      <c r="H46" s="20"/>
      <c r="I46" s="20"/>
    </row>
    <row r="47" spans="1:9" x14ac:dyDescent="0.2">
      <c r="A47" s="20"/>
      <c r="B47" s="20"/>
      <c r="C47" s="20"/>
      <c r="D47" s="20"/>
      <c r="E47" s="20"/>
      <c r="F47" s="20"/>
      <c r="G47" s="20"/>
      <c r="H47" s="20"/>
      <c r="I47" s="20"/>
    </row>
    <row r="48" spans="1:9" x14ac:dyDescent="0.2">
      <c r="A48" s="20"/>
      <c r="B48" s="20"/>
      <c r="C48" s="20"/>
      <c r="D48" s="20"/>
      <c r="E48" s="20"/>
      <c r="F48" s="20"/>
      <c r="G48" s="20"/>
      <c r="H48" s="20"/>
      <c r="I48" s="20"/>
    </row>
    <row r="49" spans="1:9" x14ac:dyDescent="0.2">
      <c r="A49" s="20"/>
      <c r="B49" s="20"/>
      <c r="C49" s="20"/>
      <c r="D49" s="20"/>
      <c r="E49" s="20"/>
      <c r="F49" s="20"/>
      <c r="G49" s="20"/>
      <c r="H49" s="20"/>
      <c r="I49" s="20"/>
    </row>
    <row r="106" spans="1:9" x14ac:dyDescent="0.2">
      <c r="A106" s="20"/>
      <c r="B106" s="20"/>
      <c r="C106" s="20"/>
    </row>
    <row r="107" spans="1:9" x14ac:dyDescent="0.2">
      <c r="A107" s="20"/>
      <c r="B107" s="20"/>
      <c r="C107" s="20"/>
    </row>
    <row r="108" spans="1:9" x14ac:dyDescent="0.2">
      <c r="A108" s="20"/>
      <c r="B108" s="20"/>
      <c r="C108" s="20"/>
    </row>
    <row r="109" spans="1:9" x14ac:dyDescent="0.2">
      <c r="A109" s="20"/>
      <c r="B109" s="20"/>
      <c r="C109" s="20"/>
    </row>
    <row r="110" spans="1:9" x14ac:dyDescent="0.2">
      <c r="A110" s="22"/>
      <c r="B110" s="21"/>
      <c r="C110" s="21"/>
      <c r="D110" s="19"/>
      <c r="E110" s="19"/>
      <c r="F110" s="19"/>
      <c r="G110" s="19"/>
      <c r="H110" s="19"/>
      <c r="I110" s="19"/>
    </row>
    <row r="111" spans="1:9" x14ac:dyDescent="0.2">
      <c r="A111" s="22"/>
      <c r="B111" s="21"/>
      <c r="C111" s="21"/>
      <c r="D111" s="19"/>
      <c r="E111" s="19"/>
      <c r="F111" s="19"/>
      <c r="G111" s="19"/>
      <c r="H111" s="19"/>
      <c r="I111" s="19"/>
    </row>
    <row r="112" spans="1:9" x14ac:dyDescent="0.2">
      <c r="A112" s="22"/>
      <c r="B112" s="21"/>
      <c r="C112" s="21"/>
      <c r="D112" s="19"/>
      <c r="E112" s="19"/>
      <c r="F112" s="19"/>
      <c r="G112" s="19"/>
      <c r="H112" s="19"/>
      <c r="I112" s="19"/>
    </row>
    <row r="113" spans="1:9" x14ac:dyDescent="0.2">
      <c r="A113" s="22"/>
      <c r="B113" s="21"/>
      <c r="C113" s="21"/>
      <c r="D113" s="19"/>
      <c r="E113" s="19"/>
      <c r="F113" s="19"/>
      <c r="G113" s="19"/>
      <c r="H113" s="19"/>
      <c r="I113" s="19"/>
    </row>
    <row r="114" spans="1:9" x14ac:dyDescent="0.2">
      <c r="A114" s="22"/>
      <c r="B114" s="21"/>
      <c r="C114" s="21"/>
      <c r="D114" s="19"/>
      <c r="E114" s="19"/>
      <c r="F114" s="19"/>
      <c r="G114" s="19"/>
      <c r="H114" s="19"/>
      <c r="I114" s="19"/>
    </row>
    <row r="115" spans="1:9" x14ac:dyDescent="0.2">
      <c r="A115" s="22"/>
      <c r="B115" s="21"/>
      <c r="C115" s="21"/>
      <c r="D115" s="19"/>
      <c r="E115" s="19"/>
      <c r="F115" s="19"/>
      <c r="G115" s="19"/>
      <c r="H115" s="19"/>
      <c r="I115" s="19"/>
    </row>
    <row r="116" spans="1:9" x14ac:dyDescent="0.2">
      <c r="A116" s="22"/>
      <c r="B116" s="21"/>
      <c r="C116" s="21"/>
      <c r="D116" s="19"/>
      <c r="E116" s="19"/>
      <c r="F116" s="19"/>
      <c r="G116" s="19"/>
      <c r="H116" s="19"/>
      <c r="I116" s="19"/>
    </row>
    <row r="117" spans="1:9" x14ac:dyDescent="0.2">
      <c r="A117" s="22"/>
      <c r="B117" s="21"/>
      <c r="C117" s="21"/>
      <c r="D117" s="19"/>
      <c r="E117" s="19"/>
      <c r="F117" s="19"/>
      <c r="G117" s="19"/>
      <c r="H117" s="19"/>
      <c r="I117" s="19"/>
    </row>
    <row r="118" spans="1:9" x14ac:dyDescent="0.2">
      <c r="A118" s="22"/>
      <c r="B118" s="21"/>
      <c r="C118" s="21"/>
      <c r="D118" s="19"/>
      <c r="E118" s="19"/>
      <c r="F118" s="19"/>
      <c r="G118" s="19"/>
      <c r="H118" s="19"/>
      <c r="I118" s="19"/>
    </row>
    <row r="119" spans="1:9" x14ac:dyDescent="0.2">
      <c r="A119" s="22"/>
      <c r="B119" s="21"/>
      <c r="C119" s="21"/>
      <c r="D119" s="19"/>
      <c r="E119" s="19"/>
      <c r="F119" s="19"/>
      <c r="G119" s="19"/>
      <c r="H119" s="19"/>
      <c r="I119" s="19"/>
    </row>
    <row r="120" spans="1:9" x14ac:dyDescent="0.2">
      <c r="A120" s="22"/>
      <c r="B120" s="21"/>
      <c r="C120" s="21"/>
      <c r="D120" s="19"/>
      <c r="E120" s="19"/>
      <c r="F120" s="19"/>
      <c r="G120" s="19"/>
      <c r="H120" s="19"/>
      <c r="I120" s="19"/>
    </row>
    <row r="121" spans="1:9" x14ac:dyDescent="0.2">
      <c r="A121" s="22"/>
      <c r="B121" s="21"/>
      <c r="C121" s="21"/>
      <c r="D121" s="19"/>
      <c r="E121" s="19"/>
      <c r="F121" s="19"/>
      <c r="G121" s="19"/>
      <c r="H121" s="19"/>
      <c r="I121" s="19"/>
    </row>
    <row r="122" spans="1:9" x14ac:dyDescent="0.2">
      <c r="A122" s="22"/>
      <c r="B122" s="21"/>
      <c r="C122" s="21"/>
      <c r="D122" s="19"/>
      <c r="E122" s="19"/>
      <c r="F122" s="19"/>
      <c r="G122" s="19"/>
      <c r="H122" s="19"/>
      <c r="I122" s="19"/>
    </row>
    <row r="123" spans="1:9" x14ac:dyDescent="0.2">
      <c r="A123" s="22"/>
      <c r="B123" s="21"/>
      <c r="C123" s="21"/>
      <c r="D123" s="19"/>
      <c r="E123" s="19"/>
      <c r="F123" s="19"/>
      <c r="G123" s="19"/>
      <c r="H123" s="19"/>
      <c r="I123" s="19"/>
    </row>
    <row r="124" spans="1:9" x14ac:dyDescent="0.2">
      <c r="A124" s="22"/>
      <c r="B124" s="21"/>
      <c r="C124" s="21"/>
      <c r="D124" s="19"/>
      <c r="E124" s="19"/>
      <c r="F124" s="19"/>
      <c r="G124" s="19"/>
      <c r="H124" s="19"/>
      <c r="I124" s="19"/>
    </row>
    <row r="125" spans="1:9" x14ac:dyDescent="0.2">
      <c r="A125" s="20"/>
      <c r="B125" s="20"/>
      <c r="C125" s="20"/>
    </row>
    <row r="126" spans="1:9" x14ac:dyDescent="0.2">
      <c r="A126" s="20"/>
      <c r="B126" s="20"/>
      <c r="C126" s="20"/>
    </row>
    <row r="127" spans="1:9" x14ac:dyDescent="0.2">
      <c r="A127" s="20"/>
      <c r="B127" s="20"/>
      <c r="C127" s="20"/>
    </row>
    <row r="128" spans="1:9" x14ac:dyDescent="0.2">
      <c r="A128" s="20"/>
      <c r="B128" s="20"/>
      <c r="C128" s="20"/>
    </row>
    <row r="129" spans="1:3" x14ac:dyDescent="0.2">
      <c r="A129" s="20"/>
      <c r="B129" s="20"/>
      <c r="C129" s="20"/>
    </row>
    <row r="130" spans="1:3" x14ac:dyDescent="0.2">
      <c r="A130" s="20"/>
      <c r="B130" s="20"/>
      <c r="C130" s="20"/>
    </row>
  </sheetData>
  <mergeCells count="1">
    <mergeCell ref="A32:B32"/>
  </mergeCells>
  <pageMargins left="0.7" right="0.7" top="0.75" bottom="0.75" header="0.3" footer="0.3"/>
  <pageSetup paperSize="9" orientation="portrait" r:id="rId1"/>
  <ignoredErrors>
    <ignoredError sqref="D18:E1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Emissions</vt:lpstr>
      <vt:lpstr>Gràfic recopilatori</vt:lpstr>
    </vt:vector>
  </TitlesOfParts>
  <Company>Govern Andorra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Boneta Herrero</dc:creator>
  <cp:lastModifiedBy>Albert Goma Roca</cp:lastModifiedBy>
  <dcterms:created xsi:type="dcterms:W3CDTF">2020-06-02T11:16:24Z</dcterms:created>
  <dcterms:modified xsi:type="dcterms:W3CDTF">2020-09-04T12:16:40Z</dcterms:modified>
</cp:coreProperties>
</file>