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3\Modificació reglament Hotels\"/>
    </mc:Choice>
  </mc:AlternateContent>
  <xr:revisionPtr revIDLastSave="0" documentId="13_ncr:1_{F4022F4B-FBE4-45F0-B143-CE25DCB342E5}" xr6:coauthVersionLast="36" xr6:coauthVersionMax="45" xr10:uidLastSave="{00000000-0000-0000-0000-000000000000}"/>
  <bookViews>
    <workbookView xWindow="0" yWindow="0" windowWidth="28800" windowHeight="12225" activeTab="5" xr2:uid="{00000000-000D-0000-FFFF-FFFF00000000}"/>
  </bookViews>
  <sheets>
    <sheet name="TOTES LES CATEGORIES" sheetId="19" r:id="rId1"/>
    <sheet name="1 estrella" sheetId="3" r:id="rId2"/>
    <sheet name="2 estrelles" sheetId="8" r:id="rId3"/>
    <sheet name="3 estrelles" sheetId="9" r:id="rId4"/>
    <sheet name="4 estrelles" sheetId="10" r:id="rId5"/>
    <sheet name="5 estrelles" sheetId="11" r:id="rId6"/>
  </sheets>
  <definedNames>
    <definedName name="_xlnm._FilterDatabase" localSheetId="1" hidden="1">'1 estrella'!$A$213:$AE$349</definedName>
    <definedName name="_xlnm._FilterDatabase" localSheetId="2" hidden="1">'2 estrelles'!$A$42:$H$205</definedName>
    <definedName name="_xlnm._FilterDatabase" localSheetId="0" hidden="1">'TOTES LES CATEGORIES'!$A$203:$AE$333</definedName>
    <definedName name="_xlnm.Print_Area" localSheetId="0">'TOTES LES CATEGORIES'!$A$1:$H$466</definedName>
    <definedName name="Control">'1 estrella'!$E$2:$E$3</definedName>
  </definedNames>
  <calcPr calcId="191029"/>
</workbook>
</file>

<file path=xl/calcChain.xml><?xml version="1.0" encoding="utf-8"?>
<calcChain xmlns="http://schemas.openxmlformats.org/spreadsheetml/2006/main">
  <c r="D381" i="3" l="1"/>
  <c r="D382" i="3"/>
  <c r="H420" i="19"/>
  <c r="G420" i="19"/>
  <c r="F420" i="19"/>
  <c r="E420" i="19"/>
  <c r="D420" i="19"/>
  <c r="H435" i="19"/>
  <c r="G435" i="19"/>
  <c r="F435" i="19"/>
  <c r="E435" i="19"/>
  <c r="D435" i="19"/>
  <c r="F84" i="11" l="1"/>
  <c r="F85" i="11" s="1"/>
  <c r="E482" i="11" l="1"/>
  <c r="E481" i="11"/>
  <c r="E480" i="11"/>
  <c r="E406" i="11"/>
  <c r="E482" i="8" l="1"/>
  <c r="E481" i="8"/>
  <c r="E480" i="8"/>
  <c r="D352" i="9" l="1"/>
  <c r="D344" i="9"/>
  <c r="D480" i="10"/>
  <c r="D352" i="10"/>
  <c r="D344" i="10"/>
  <c r="D345" i="11"/>
  <c r="D344" i="11"/>
  <c r="D352" i="11"/>
  <c r="D480" i="11"/>
  <c r="D344" i="3" l="1"/>
  <c r="F229" i="9"/>
  <c r="F230" i="9" s="1"/>
  <c r="C470" i="11" l="1"/>
  <c r="C469" i="11"/>
  <c r="C470" i="10"/>
  <c r="C469" i="10"/>
  <c r="C470" i="9"/>
  <c r="C469" i="9"/>
  <c r="D388" i="11"/>
  <c r="D387" i="11"/>
  <c r="D388" i="10"/>
  <c r="D387" i="10"/>
  <c r="D388" i="9"/>
  <c r="D387" i="9"/>
  <c r="D388" i="8"/>
  <c r="D387" i="8"/>
  <c r="C470" i="8"/>
  <c r="C469" i="8"/>
  <c r="D389" i="11"/>
  <c r="D386" i="11"/>
  <c r="D383" i="11"/>
  <c r="D355" i="11"/>
  <c r="D347" i="11"/>
  <c r="D389" i="10"/>
  <c r="D386" i="10"/>
  <c r="D383" i="10"/>
  <c r="D355" i="10"/>
  <c r="D347" i="10"/>
  <c r="D389" i="9"/>
  <c r="D386" i="9"/>
  <c r="D383" i="9"/>
  <c r="D355" i="9"/>
  <c r="D347" i="9"/>
  <c r="D386" i="3"/>
  <c r="D389" i="8"/>
  <c r="D386" i="8"/>
  <c r="D383" i="8"/>
  <c r="D355" i="8" l="1"/>
  <c r="D347" i="8"/>
  <c r="D474" i="11"/>
  <c r="D473" i="11"/>
  <c r="D474" i="10"/>
  <c r="D473" i="10"/>
  <c r="D474" i="9"/>
  <c r="D473" i="9"/>
  <c r="D474" i="8"/>
  <c r="D473" i="8"/>
  <c r="D474" i="3" l="1"/>
  <c r="D473" i="3"/>
  <c r="D388" i="3"/>
  <c r="D387" i="3"/>
  <c r="D355" i="3" l="1"/>
  <c r="D347" i="3"/>
  <c r="B7" i="11" l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C470" i="3" l="1"/>
  <c r="C469" i="3"/>
  <c r="D384" i="11"/>
  <c r="D381" i="11"/>
  <c r="D382" i="11"/>
  <c r="D384" i="10"/>
  <c r="D381" i="10"/>
  <c r="D382" i="10"/>
  <c r="D384" i="9"/>
  <c r="D381" i="9"/>
  <c r="D382" i="9"/>
  <c r="D384" i="8"/>
  <c r="D381" i="8"/>
  <c r="D382" i="8"/>
  <c r="F163" i="9"/>
  <c r="F164" i="9" s="1"/>
  <c r="F163" i="3"/>
  <c r="F164" i="3" s="1"/>
  <c r="F163" i="8"/>
  <c r="F164" i="8" s="1"/>
  <c r="D470" i="10" l="1"/>
  <c r="D469" i="10"/>
  <c r="D469" i="9"/>
  <c r="D470" i="9"/>
  <c r="D470" i="8"/>
  <c r="D469" i="11"/>
  <c r="D470" i="11"/>
  <c r="D469" i="8"/>
  <c r="D469" i="3"/>
  <c r="D353" i="3" l="1"/>
  <c r="D480" i="9"/>
  <c r="F217" i="8" l="1"/>
  <c r="D483" i="9" l="1"/>
  <c r="D457" i="11"/>
  <c r="D456" i="11"/>
  <c r="D457" i="10"/>
  <c r="D456" i="10"/>
  <c r="D457" i="9"/>
  <c r="D456" i="9"/>
  <c r="D457" i="8"/>
  <c r="D456" i="8"/>
  <c r="D442" i="11"/>
  <c r="D441" i="11"/>
  <c r="D440" i="11"/>
  <c r="D439" i="11"/>
  <c r="D442" i="10"/>
  <c r="D441" i="10"/>
  <c r="D440" i="10"/>
  <c r="D439" i="10"/>
  <c r="D442" i="9"/>
  <c r="D441" i="9"/>
  <c r="D440" i="9"/>
  <c r="D439" i="9"/>
  <c r="D442" i="8"/>
  <c r="D441" i="8"/>
  <c r="D440" i="8"/>
  <c r="D439" i="8"/>
  <c r="D425" i="11"/>
  <c r="D424" i="11"/>
  <c r="D425" i="10"/>
  <c r="D424" i="10"/>
  <c r="D425" i="9"/>
  <c r="D424" i="9"/>
  <c r="D425" i="8"/>
  <c r="D424" i="8"/>
  <c r="D411" i="11"/>
  <c r="D410" i="11"/>
  <c r="D411" i="10"/>
  <c r="D410" i="10"/>
  <c r="D411" i="9"/>
  <c r="D410" i="9"/>
  <c r="D411" i="8"/>
  <c r="D410" i="8"/>
  <c r="D354" i="11"/>
  <c r="D353" i="11"/>
  <c r="D351" i="11"/>
  <c r="D354" i="10"/>
  <c r="D353" i="10"/>
  <c r="D351" i="10"/>
  <c r="D354" i="9"/>
  <c r="D353" i="9"/>
  <c r="D351" i="9"/>
  <c r="D354" i="8"/>
  <c r="D353" i="8"/>
  <c r="D352" i="8"/>
  <c r="D351" i="8"/>
  <c r="D356" i="11" l="1"/>
  <c r="D357" i="11" s="1"/>
  <c r="D356" i="10"/>
  <c r="D357" i="10" s="1"/>
  <c r="D356" i="9"/>
  <c r="D357" i="9" s="1"/>
  <c r="D356" i="8"/>
  <c r="D357" i="8" s="1"/>
  <c r="D208" i="11"/>
  <c r="D207" i="11"/>
  <c r="D208" i="10"/>
  <c r="D207" i="10"/>
  <c r="D208" i="9"/>
  <c r="D207" i="9"/>
  <c r="D208" i="8"/>
  <c r="D207" i="8"/>
  <c r="D39" i="11"/>
  <c r="D38" i="11"/>
  <c r="D39" i="10"/>
  <c r="D38" i="10"/>
  <c r="D39" i="9"/>
  <c r="D38" i="9"/>
  <c r="D39" i="8"/>
  <c r="D38" i="8"/>
  <c r="E479" i="11" l="1"/>
  <c r="E479" i="8"/>
  <c r="D479" i="9"/>
  <c r="E479" i="10"/>
  <c r="E479" i="9"/>
  <c r="D479" i="10"/>
  <c r="D487" i="11"/>
  <c r="E487" i="11" s="1"/>
  <c r="D486" i="11"/>
  <c r="E486" i="11" s="1"/>
  <c r="D485" i="11"/>
  <c r="E485" i="11" s="1"/>
  <c r="D484" i="11"/>
  <c r="E484" i="11" s="1"/>
  <c r="D483" i="11"/>
  <c r="E483" i="11" s="1"/>
  <c r="D482" i="11"/>
  <c r="D481" i="11"/>
  <c r="C472" i="11"/>
  <c r="C471" i="11"/>
  <c r="C468" i="11"/>
  <c r="C467" i="11"/>
  <c r="C466" i="11"/>
  <c r="C465" i="11"/>
  <c r="C464" i="11"/>
  <c r="C463" i="11"/>
  <c r="F429" i="11"/>
  <c r="F430" i="11" s="1"/>
  <c r="D487" i="10"/>
  <c r="D486" i="10"/>
  <c r="D485" i="10"/>
  <c r="D484" i="10"/>
  <c r="D483" i="10"/>
  <c r="E482" i="10"/>
  <c r="D482" i="10"/>
  <c r="E481" i="10"/>
  <c r="D481" i="10"/>
  <c r="E480" i="10"/>
  <c r="C472" i="10"/>
  <c r="C471" i="10"/>
  <c r="C468" i="10"/>
  <c r="C467" i="10"/>
  <c r="C466" i="10"/>
  <c r="C465" i="10"/>
  <c r="C464" i="10"/>
  <c r="C463" i="10"/>
  <c r="F429" i="10"/>
  <c r="F430" i="10" s="1"/>
  <c r="D487" i="9"/>
  <c r="D486" i="9"/>
  <c r="D485" i="9"/>
  <c r="D484" i="9"/>
  <c r="E483" i="9"/>
  <c r="E482" i="9"/>
  <c r="D482" i="9"/>
  <c r="E481" i="9"/>
  <c r="D481" i="9"/>
  <c r="E480" i="9"/>
  <c r="C472" i="9"/>
  <c r="C471" i="9"/>
  <c r="C468" i="9"/>
  <c r="C467" i="9"/>
  <c r="C466" i="9"/>
  <c r="C465" i="9"/>
  <c r="C464" i="9"/>
  <c r="C463" i="9"/>
  <c r="F429" i="9"/>
  <c r="F430" i="9" s="1"/>
  <c r="D487" i="8"/>
  <c r="E487" i="8" s="1"/>
  <c r="D486" i="8"/>
  <c r="E486" i="8" s="1"/>
  <c r="D485" i="8"/>
  <c r="E485" i="8" s="1"/>
  <c r="D484" i="8"/>
  <c r="E484" i="8" s="1"/>
  <c r="D483" i="8"/>
  <c r="E483" i="8" s="1"/>
  <c r="D482" i="8"/>
  <c r="D481" i="8"/>
  <c r="D480" i="8"/>
  <c r="C472" i="8"/>
  <c r="C471" i="8"/>
  <c r="C468" i="8"/>
  <c r="C467" i="8"/>
  <c r="C466" i="8"/>
  <c r="C465" i="8"/>
  <c r="C464" i="8"/>
  <c r="C463" i="8"/>
  <c r="F429" i="8"/>
  <c r="F430" i="8" s="1"/>
  <c r="D468" i="11"/>
  <c r="D346" i="11"/>
  <c r="D466" i="11"/>
  <c r="D465" i="11"/>
  <c r="D468" i="10"/>
  <c r="D346" i="10"/>
  <c r="D345" i="10"/>
  <c r="D465" i="10"/>
  <c r="D468" i="9"/>
  <c r="D346" i="9"/>
  <c r="D345" i="9"/>
  <c r="D465" i="9"/>
  <c r="D468" i="8"/>
  <c r="D346" i="8"/>
  <c r="D345" i="8"/>
  <c r="D344" i="8"/>
  <c r="F190" i="11"/>
  <c r="F191" i="11" s="1"/>
  <c r="F190" i="10"/>
  <c r="F191" i="10" s="1"/>
  <c r="F190" i="9"/>
  <c r="F191" i="9" s="1"/>
  <c r="F190" i="8"/>
  <c r="F191" i="8" s="1"/>
  <c r="D440" i="3"/>
  <c r="D439" i="3"/>
  <c r="D487" i="3"/>
  <c r="D486" i="3"/>
  <c r="D485" i="3"/>
  <c r="E488" i="11" l="1"/>
  <c r="E488" i="8"/>
  <c r="D348" i="8"/>
  <c r="D349" i="8" s="1"/>
  <c r="D467" i="11"/>
  <c r="E484" i="10"/>
  <c r="D467" i="10"/>
  <c r="E483" i="10"/>
  <c r="D466" i="10"/>
  <c r="E485" i="9"/>
  <c r="D467" i="9"/>
  <c r="D466" i="9"/>
  <c r="E484" i="9"/>
  <c r="D467" i="8"/>
  <c r="D465" i="8"/>
  <c r="D466" i="8"/>
  <c r="E485" i="3"/>
  <c r="E486" i="3"/>
  <c r="E487" i="10"/>
  <c r="E486" i="9"/>
  <c r="E487" i="9"/>
  <c r="E485" i="10"/>
  <c r="E486" i="10"/>
  <c r="D348" i="11"/>
  <c r="D349" i="11" s="1"/>
  <c r="D348" i="10"/>
  <c r="D349" i="10" s="1"/>
  <c r="D348" i="9"/>
  <c r="D349" i="9" s="1"/>
  <c r="D457" i="3"/>
  <c r="D456" i="3"/>
  <c r="F429" i="3"/>
  <c r="F430" i="3" s="1"/>
  <c r="D441" i="3"/>
  <c r="D442" i="3"/>
  <c r="E487" i="3" l="1"/>
  <c r="F15" i="8"/>
  <c r="F16" i="8" s="1"/>
  <c r="D421" i="11" l="1"/>
  <c r="D407" i="11"/>
  <c r="F397" i="11"/>
  <c r="F398" i="11" s="1"/>
  <c r="F393" i="11"/>
  <c r="F394" i="11" s="1"/>
  <c r="D204" i="11"/>
  <c r="D464" i="11" s="1"/>
  <c r="D35" i="11"/>
  <c r="D463" i="11" s="1"/>
  <c r="D421" i="10"/>
  <c r="D472" i="10" s="1"/>
  <c r="D407" i="10"/>
  <c r="D471" i="10" s="1"/>
  <c r="E406" i="10"/>
  <c r="F397" i="10"/>
  <c r="F398" i="10" s="1"/>
  <c r="F393" i="10"/>
  <c r="F394" i="10" s="1"/>
  <c r="F328" i="10"/>
  <c r="F329" i="10" s="1"/>
  <c r="F276" i="10"/>
  <c r="F277" i="10" s="1"/>
  <c r="D209" i="10"/>
  <c r="D204" i="10"/>
  <c r="D464" i="10" s="1"/>
  <c r="F84" i="10"/>
  <c r="F85" i="10" s="1"/>
  <c r="E488" i="10"/>
  <c r="D35" i="10"/>
  <c r="D463" i="10" s="1"/>
  <c r="F22" i="10"/>
  <c r="F23" i="10" s="1"/>
  <c r="D421" i="9"/>
  <c r="D472" i="9" s="1"/>
  <c r="D407" i="9"/>
  <c r="D471" i="9" s="1"/>
  <c r="F397" i="9"/>
  <c r="F398" i="9" s="1"/>
  <c r="F393" i="9"/>
  <c r="F394" i="9" s="1"/>
  <c r="F327" i="9"/>
  <c r="F328" i="9" s="1"/>
  <c r="F324" i="9"/>
  <c r="F325" i="9" s="1"/>
  <c r="F291" i="9"/>
  <c r="F292" i="9" s="1"/>
  <c r="F276" i="9"/>
  <c r="F277" i="9" s="1"/>
  <c r="F271" i="9"/>
  <c r="F272" i="9" s="1"/>
  <c r="F257" i="9"/>
  <c r="F258" i="9" s="1"/>
  <c r="F253" i="9"/>
  <c r="F254" i="9" s="1"/>
  <c r="F223" i="9"/>
  <c r="F224" i="9" s="1"/>
  <c r="D204" i="9"/>
  <c r="D464" i="9" s="1"/>
  <c r="F88" i="9"/>
  <c r="F89" i="9" s="1"/>
  <c r="F83" i="9"/>
  <c r="F84" i="9" s="1"/>
  <c r="F68" i="9"/>
  <c r="F69" i="9" s="1"/>
  <c r="F66" i="9"/>
  <c r="F67" i="9" s="1"/>
  <c r="E488" i="9"/>
  <c r="D35" i="9"/>
  <c r="F21" i="9"/>
  <c r="F22" i="9" s="1"/>
  <c r="D421" i="8"/>
  <c r="D472" i="8" s="1"/>
  <c r="D407" i="8"/>
  <c r="F397" i="8"/>
  <c r="F398" i="8" s="1"/>
  <c r="F393" i="8"/>
  <c r="F394" i="8" s="1"/>
  <c r="F327" i="8"/>
  <c r="F328" i="8" s="1"/>
  <c r="F324" i="8"/>
  <c r="F325" i="8" s="1"/>
  <c r="F304" i="8"/>
  <c r="F305" i="8" s="1"/>
  <c r="F291" i="8"/>
  <c r="F292" i="8" s="1"/>
  <c r="F276" i="8"/>
  <c r="F277" i="8" s="1"/>
  <c r="F271" i="8"/>
  <c r="F272" i="8" s="1"/>
  <c r="F257" i="8"/>
  <c r="F258" i="8" s="1"/>
  <c r="F255" i="8"/>
  <c r="F256" i="8" s="1"/>
  <c r="F252" i="8"/>
  <c r="F253" i="8" s="1"/>
  <c r="F250" i="8"/>
  <c r="F251" i="8" s="1"/>
  <c r="F242" i="8"/>
  <c r="F243" i="8" s="1"/>
  <c r="F229" i="8"/>
  <c r="F230" i="8" s="1"/>
  <c r="F222" i="8"/>
  <c r="F223" i="8" s="1"/>
  <c r="F218" i="8"/>
  <c r="D209" i="8"/>
  <c r="D204" i="8"/>
  <c r="F118" i="8"/>
  <c r="F88" i="8"/>
  <c r="F89" i="8" s="1"/>
  <c r="F83" i="8"/>
  <c r="F84" i="8" s="1"/>
  <c r="F68" i="8"/>
  <c r="F69" i="8" s="1"/>
  <c r="F66" i="8"/>
  <c r="F67" i="8" s="1"/>
  <c r="D35" i="8"/>
  <c r="D463" i="8" s="1"/>
  <c r="F21" i="8"/>
  <c r="F22" i="8" s="1"/>
  <c r="F12" i="8"/>
  <c r="D484" i="3"/>
  <c r="D483" i="3"/>
  <c r="E482" i="3"/>
  <c r="D482" i="3"/>
  <c r="E481" i="3"/>
  <c r="D481" i="3"/>
  <c r="E480" i="3"/>
  <c r="D480" i="3"/>
  <c r="C472" i="3"/>
  <c r="C471" i="3"/>
  <c r="C468" i="3"/>
  <c r="C467" i="3"/>
  <c r="C466" i="3"/>
  <c r="C465" i="3"/>
  <c r="C464" i="3"/>
  <c r="C463" i="3"/>
  <c r="D425" i="3"/>
  <c r="D424" i="3"/>
  <c r="D421" i="3"/>
  <c r="D472" i="3" s="1"/>
  <c r="D411" i="3"/>
  <c r="D410" i="3"/>
  <c r="D407" i="3"/>
  <c r="D471" i="3" s="1"/>
  <c r="F397" i="3"/>
  <c r="F398" i="3" s="1"/>
  <c r="F393" i="3"/>
  <c r="F394" i="3" s="1"/>
  <c r="D389" i="3"/>
  <c r="D354" i="3"/>
  <c r="D352" i="3"/>
  <c r="D351" i="3"/>
  <c r="D468" i="3"/>
  <c r="D346" i="3"/>
  <c r="D345" i="3"/>
  <c r="F327" i="3"/>
  <c r="F328" i="3" s="1"/>
  <c r="F324" i="3"/>
  <c r="F325" i="3" s="1"/>
  <c r="F304" i="3"/>
  <c r="F305" i="3" s="1"/>
  <c r="F291" i="3"/>
  <c r="F292" i="3" s="1"/>
  <c r="F276" i="3"/>
  <c r="F277" i="3" s="1"/>
  <c r="F271" i="3"/>
  <c r="F272" i="3" s="1"/>
  <c r="F257" i="3"/>
  <c r="F258" i="3" s="1"/>
  <c r="F250" i="3"/>
  <c r="F251" i="3" s="1"/>
  <c r="F242" i="3"/>
  <c r="F243" i="3" s="1"/>
  <c r="F229" i="3"/>
  <c r="F230" i="3" s="1"/>
  <c r="F222" i="3"/>
  <c r="F223" i="3" s="1"/>
  <c r="F216" i="3"/>
  <c r="F217" i="3" s="1"/>
  <c r="D208" i="3"/>
  <c r="D207" i="3"/>
  <c r="D204" i="3"/>
  <c r="D464" i="3" s="1"/>
  <c r="F190" i="3"/>
  <c r="F191" i="3" s="1"/>
  <c r="F118" i="3"/>
  <c r="F88" i="3"/>
  <c r="F83" i="3"/>
  <c r="F84" i="3" s="1"/>
  <c r="F68" i="3"/>
  <c r="F69" i="3" s="1"/>
  <c r="F66" i="3"/>
  <c r="F67" i="3" s="1"/>
  <c r="D39" i="3"/>
  <c r="D38" i="3"/>
  <c r="D35" i="3"/>
  <c r="D463" i="3" s="1"/>
  <c r="F21" i="3"/>
  <c r="F22" i="3" s="1"/>
  <c r="F15" i="3"/>
  <c r="F16" i="3" s="1"/>
  <c r="F12" i="3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D348" i="3" l="1"/>
  <c r="D412" i="3"/>
  <c r="D479" i="3"/>
  <c r="D383" i="3"/>
  <c r="D384" i="3" s="1"/>
  <c r="E479" i="3"/>
  <c r="D465" i="3"/>
  <c r="D470" i="3"/>
  <c r="D466" i="3"/>
  <c r="D467" i="3"/>
  <c r="D463" i="9"/>
  <c r="D475" i="10"/>
  <c r="D422" i="11"/>
  <c r="D472" i="11"/>
  <c r="B98" i="3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D479" i="11"/>
  <c r="D408" i="11"/>
  <c r="D471" i="11"/>
  <c r="D488" i="10"/>
  <c r="D209" i="9"/>
  <c r="D408" i="8"/>
  <c r="D471" i="8"/>
  <c r="D479" i="8"/>
  <c r="D205" i="8"/>
  <c r="D464" i="8"/>
  <c r="D209" i="11"/>
  <c r="D408" i="10"/>
  <c r="D36" i="11"/>
  <c r="D36" i="10"/>
  <c r="D205" i="10"/>
  <c r="D422" i="10"/>
  <c r="D205" i="9"/>
  <c r="D40" i="11"/>
  <c r="D205" i="11"/>
  <c r="D40" i="10"/>
  <c r="D36" i="9"/>
  <c r="D422" i="9"/>
  <c r="D40" i="9"/>
  <c r="D408" i="9"/>
  <c r="D40" i="8"/>
  <c r="D36" i="8"/>
  <c r="D422" i="8"/>
  <c r="D422" i="3"/>
  <c r="D209" i="3"/>
  <c r="D205" i="3"/>
  <c r="D40" i="3"/>
  <c r="E483" i="3"/>
  <c r="E484" i="3"/>
  <c r="D36" i="3"/>
  <c r="D356" i="3"/>
  <c r="D357" i="3" s="1"/>
  <c r="D349" i="3"/>
  <c r="D408" i="3"/>
  <c r="D476" i="10" l="1"/>
  <c r="D488" i="11"/>
  <c r="D489" i="10"/>
  <c r="D475" i="9"/>
  <c r="D475" i="3"/>
  <c r="D488" i="3"/>
  <c r="D488" i="9"/>
  <c r="E488" i="3"/>
  <c r="D475" i="11"/>
  <c r="D475" i="8"/>
  <c r="D488" i="8"/>
  <c r="D476" i="3" l="1"/>
  <c r="D476" i="11"/>
  <c r="D476" i="9"/>
  <c r="D476" i="8"/>
  <c r="D489" i="11"/>
  <c r="D489" i="8"/>
  <c r="D489" i="3"/>
  <c r="D489" i="9"/>
  <c r="B121" i="3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l="1"/>
  <c r="B213" i="3" s="1"/>
  <c r="B214" i="3" s="1"/>
  <c r="B215" i="3" s="1"/>
  <c r="B216" i="3" s="1"/>
  <c r="B217" i="3" s="1"/>
  <c r="B218" i="3" s="1"/>
  <c r="B219" i="3" s="1"/>
  <c r="B221" i="3" s="1"/>
  <c r="B222" i="3" s="1"/>
  <c r="B223" i="3" s="1"/>
  <c r="B224" i="3" s="1"/>
  <c r="B225" i="3" s="1"/>
  <c r="B226" i="3" s="1"/>
  <c r="B227" i="3" s="1"/>
  <c r="B229" i="3" s="1"/>
  <c r="B230" i="3" s="1"/>
  <c r="B231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13" i="10"/>
  <c r="B214" i="10" s="1"/>
  <c r="B215" i="10" s="1"/>
  <c r="B216" i="10" s="1"/>
  <c r="B217" i="10" s="1"/>
  <c r="B218" i="10" s="1"/>
  <c r="B219" i="10" s="1"/>
  <c r="B221" i="10" s="1"/>
  <c r="B222" i="10" s="1"/>
  <c r="B223" i="10" s="1"/>
  <c r="B224" i="10" s="1"/>
  <c r="B225" i="10" s="1"/>
  <c r="B226" i="10" s="1"/>
  <c r="B227" i="10" s="1"/>
  <c r="B229" i="10" s="1"/>
  <c r="B230" i="10" s="1"/>
  <c r="B231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13" i="9"/>
  <c r="B214" i="9" s="1"/>
  <c r="B215" i="9" s="1"/>
  <c r="B216" i="9" s="1"/>
  <c r="B217" i="9" s="1"/>
  <c r="B218" i="9" s="1"/>
  <c r="B219" i="9" s="1"/>
  <c r="B221" i="9" s="1"/>
  <c r="B222" i="9" s="1"/>
  <c r="B223" i="9" s="1"/>
  <c r="B224" i="9" s="1"/>
  <c r="B225" i="9" s="1"/>
  <c r="B226" i="9" s="1"/>
  <c r="B227" i="9" s="1"/>
  <c r="B229" i="9" s="1"/>
  <c r="B230" i="9" s="1"/>
  <c r="B231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l="1"/>
  <c r="B286" i="9" s="1"/>
  <c r="B287" i="9" s="1"/>
  <c r="B288" i="9" s="1"/>
  <c r="B289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62" i="9" s="1"/>
  <c r="B363" i="9" s="1"/>
  <c r="B364" i="9" s="1"/>
  <c r="B365" i="9" s="1"/>
  <c r="B366" i="9" s="1"/>
  <c r="B367" i="9" s="1"/>
  <c r="B368" i="9" s="1"/>
  <c r="B369" i="9" s="1"/>
  <c r="B371" i="9" s="1"/>
  <c r="B372" i="9" s="1"/>
  <c r="B373" i="9" s="1"/>
  <c r="B374" i="9" s="1"/>
  <c r="B375" i="9" s="1"/>
  <c r="B376" i="9" s="1"/>
  <c r="B377" i="9" s="1"/>
  <c r="B378" i="9" s="1"/>
  <c r="B379" i="9" s="1"/>
  <c r="B394" i="9" s="1"/>
  <c r="B285" i="10"/>
  <c r="B286" i="10" s="1"/>
  <c r="B287" i="10" s="1"/>
  <c r="B288" i="10" s="1"/>
  <c r="B289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62" i="10" s="1"/>
  <c r="B363" i="10" s="1"/>
  <c r="B364" i="10" s="1"/>
  <c r="B365" i="10" s="1"/>
  <c r="B366" i="10" s="1"/>
  <c r="B367" i="10" s="1"/>
  <c r="B368" i="10" s="1"/>
  <c r="B369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94" i="10" s="1"/>
  <c r="B285" i="3"/>
  <c r="B286" i="3" s="1"/>
  <c r="B287" i="3" s="1"/>
  <c r="B288" i="3" s="1"/>
  <c r="B289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62" i="3" s="1"/>
  <c r="B363" i="3" s="1"/>
  <c r="B364" i="3" s="1"/>
  <c r="B365" i="3" s="1"/>
  <c r="B366" i="3" s="1"/>
  <c r="B367" i="3" s="1"/>
  <c r="B368" i="3" s="1"/>
  <c r="B369" i="3" s="1"/>
  <c r="B371" i="3" s="1"/>
  <c r="B372" i="3" s="1"/>
  <c r="B373" i="3" s="1"/>
  <c r="B374" i="3" s="1"/>
  <c r="B375" i="3" s="1"/>
  <c r="B376" i="3" s="1"/>
  <c r="B377" i="3" s="1"/>
  <c r="B378" i="3" s="1"/>
  <c r="B379" i="3" s="1"/>
  <c r="B394" i="3" s="1"/>
  <c r="B213" i="8"/>
  <c r="B214" i="8" s="1"/>
  <c r="B215" i="8" s="1"/>
  <c r="B216" i="8" s="1"/>
  <c r="B217" i="8" s="1"/>
  <c r="B218" i="8" s="1"/>
  <c r="B219" i="8" s="1"/>
  <c r="B221" i="8" s="1"/>
  <c r="B222" i="8" s="1"/>
  <c r="B223" i="8" s="1"/>
  <c r="B224" i="8" s="1"/>
  <c r="B225" i="8" s="1"/>
  <c r="B226" i="8" s="1"/>
  <c r="B227" i="8" s="1"/>
  <c r="B229" i="8" s="1"/>
  <c r="B230" i="8" s="1"/>
  <c r="B231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13" i="11"/>
  <c r="B214" i="11" s="1"/>
  <c r="B215" i="11" s="1"/>
  <c r="B216" i="11" s="1"/>
  <c r="B217" i="11" s="1"/>
  <c r="B218" i="11" s="1"/>
  <c r="B219" i="11" s="1"/>
  <c r="B221" i="11" s="1"/>
  <c r="B222" i="11" s="1"/>
  <c r="B223" i="11" s="1"/>
  <c r="B224" i="11" s="1"/>
  <c r="B225" i="11" s="1"/>
  <c r="B226" i="11" s="1"/>
  <c r="B227" i="11" s="1"/>
  <c r="B229" i="11" s="1"/>
  <c r="B230" i="11" s="1"/>
  <c r="B231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l="1"/>
  <c r="B286" i="11" s="1"/>
  <c r="B287" i="11" s="1"/>
  <c r="B288" i="11" s="1"/>
  <c r="B289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62" i="11" s="1"/>
  <c r="B363" i="11" s="1"/>
  <c r="B364" i="11" s="1"/>
  <c r="B365" i="11" s="1"/>
  <c r="B366" i="11" s="1"/>
  <c r="B367" i="11" s="1"/>
  <c r="B368" i="11" s="1"/>
  <c r="B369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94" i="11" s="1"/>
  <c r="B285" i="8"/>
  <c r="B286" i="8" s="1"/>
  <c r="B287" i="8" s="1"/>
  <c r="B288" i="8" s="1"/>
  <c r="B289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62" i="8" s="1"/>
  <c r="B363" i="8" s="1"/>
  <c r="B364" i="8" s="1"/>
  <c r="B365" i="8" s="1"/>
  <c r="B366" i="8" s="1"/>
  <c r="B367" i="8" s="1"/>
  <c r="B368" i="8" s="1"/>
  <c r="B369" i="8" s="1"/>
  <c r="B371" i="8" s="1"/>
  <c r="B372" i="8" s="1"/>
  <c r="B373" i="8" s="1"/>
  <c r="B374" i="8" s="1"/>
  <c r="B375" i="8" s="1"/>
  <c r="B376" i="8" s="1"/>
  <c r="B377" i="8" s="1"/>
  <c r="B378" i="8" s="1"/>
  <c r="B379" i="8" s="1"/>
  <c r="B394" i="8" s="1"/>
  <c r="B395" i="10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15" i="10" s="1"/>
  <c r="B416" i="10" s="1"/>
  <c r="B417" i="10" s="1"/>
  <c r="B418" i="10" s="1"/>
  <c r="B419" i="10" s="1"/>
  <c r="B431" i="10" s="1"/>
  <c r="B432" i="10" s="1"/>
  <c r="B434" i="10" s="1"/>
  <c r="B448" i="10" s="1"/>
  <c r="B449" i="10" s="1"/>
  <c r="B450" i="10" s="1"/>
  <c r="B451" i="10" s="1"/>
  <c r="B395" i="9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15" i="9" s="1"/>
  <c r="B416" i="9" s="1"/>
  <c r="B417" i="9" s="1"/>
  <c r="B418" i="9" s="1"/>
  <c r="B419" i="9" s="1"/>
  <c r="B431" i="9" s="1"/>
  <c r="B432" i="9" s="1"/>
  <c r="B434" i="9" s="1"/>
  <c r="B448" i="9" s="1"/>
  <c r="B449" i="9" s="1"/>
  <c r="B450" i="9" s="1"/>
  <c r="B451" i="9" s="1"/>
  <c r="B395" i="3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15" i="3" s="1"/>
  <c r="B416" i="3" s="1"/>
  <c r="B417" i="3" s="1"/>
  <c r="B418" i="3" s="1"/>
  <c r="B419" i="3" s="1"/>
  <c r="B431" i="3" s="1"/>
  <c r="B432" i="3" s="1"/>
  <c r="B434" i="3" s="1"/>
  <c r="B448" i="3" s="1"/>
  <c r="B449" i="3" s="1"/>
  <c r="B450" i="3" s="1"/>
  <c r="B451" i="3" s="1"/>
  <c r="B395" i="11" l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415" i="11" s="1"/>
  <c r="B416" i="11" s="1"/>
  <c r="B417" i="11" s="1"/>
  <c r="B418" i="11" s="1"/>
  <c r="B419" i="11" s="1"/>
  <c r="B431" i="11" s="1"/>
  <c r="B432" i="11" s="1"/>
  <c r="B434" i="11" s="1"/>
  <c r="B448" i="11" s="1"/>
  <c r="B449" i="11" s="1"/>
  <c r="B450" i="11" s="1"/>
  <c r="B451" i="11" s="1"/>
  <c r="B395" i="8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15" i="8" s="1"/>
  <c r="B416" i="8" s="1"/>
  <c r="B417" i="8" s="1"/>
  <c r="B418" i="8" s="1"/>
  <c r="B419" i="8" s="1"/>
  <c r="B431" i="8" s="1"/>
  <c r="B432" i="8" s="1"/>
  <c r="B434" i="8" s="1"/>
  <c r="B448" i="8" s="1"/>
  <c r="B449" i="8" s="1"/>
  <c r="B450" i="8" s="1"/>
  <c r="B451" i="8" s="1"/>
</calcChain>
</file>

<file path=xl/sharedStrings.xml><?xml version="1.0" encoding="utf-8"?>
<sst xmlns="http://schemas.openxmlformats.org/spreadsheetml/2006/main" count="4950" uniqueCount="519">
  <si>
    <t>ÁREA</t>
  </si>
  <si>
    <t>Nº</t>
  </si>
  <si>
    <t>CRITERI</t>
  </si>
  <si>
    <t>*</t>
  </si>
  <si>
    <t>**</t>
  </si>
  <si>
    <t>***</t>
  </si>
  <si>
    <t>****</t>
  </si>
  <si>
    <t>*****</t>
  </si>
  <si>
    <t xml:space="preserve">I.        Instal·lacions </t>
  </si>
  <si>
    <t>Netedat</t>
  </si>
  <si>
    <t>S</t>
  </si>
  <si>
    <t>Preservació / condició</t>
  </si>
  <si>
    <t>Tots els equipaments estan nets i en bon estat de conservació</t>
  </si>
  <si>
    <t>Aspecte exterior</t>
  </si>
  <si>
    <t>La façana de l'edifici es troba en bon estat de netedat i conservació</t>
  </si>
  <si>
    <t>El rètol de l'establiment es troba en bon estat de netedat i conservació</t>
  </si>
  <si>
    <t>Impressió general</t>
  </si>
  <si>
    <t>Terrasses i/o jardins en zones comunes en bon estat d'ordre i netedat</t>
  </si>
  <si>
    <t>Recepció</t>
  </si>
  <si>
    <t>N</t>
  </si>
  <si>
    <t>Restauració</t>
  </si>
  <si>
    <t>Banys</t>
  </si>
  <si>
    <r>
      <t>Disposa de banys a les zones comunes</t>
    </r>
    <r>
      <rPr>
        <strike/>
        <sz val="9"/>
        <color indexed="17"/>
        <rFont val="Calibri"/>
        <family val="2"/>
      </rPr>
      <t/>
    </r>
  </si>
  <si>
    <t>Disposa de canviador de nens als banys de les zones comunes</t>
  </si>
  <si>
    <t>Accessibilitat</t>
  </si>
  <si>
    <t>Disposa de cadira de rodes</t>
  </si>
  <si>
    <t>Aparcaments</t>
  </si>
  <si>
    <t xml:space="preserve">Espai d'estacionament per autobusos que permet l'arribada i sortida de passatgers senyalitzat amb gual o similar per a càrrega i descàrrega </t>
  </si>
  <si>
    <t>Estació de càrrega per a vehicles elèctrics (cotxes, bicicletes…)</t>
  </si>
  <si>
    <t>Altres</t>
  </si>
  <si>
    <t>Àrea pública de relax dotada de butaques i/o sofàs</t>
  </si>
  <si>
    <t>Disposa de botiga/gues amb accés directe des de l'interior de l'establiment (no s'accepta vitrina o similar)</t>
  </si>
  <si>
    <t>La sala guarda-esquís de l'ítem anterior disposa d'assecadors de botes d'esquí.</t>
  </si>
  <si>
    <t>Netedat del bany</t>
  </si>
  <si>
    <t>Confort 
sanitari</t>
  </si>
  <si>
    <t>La dutxa / banyera disposa de cortina.</t>
  </si>
  <si>
    <t>La dutxa / banyera disposa de mampara.</t>
  </si>
  <si>
    <t xml:space="preserve">La dutxa mesura com a mínim 0,64m2 (amb un mínim de 60cm d'amplada) o la banyera mesura com a mínim 140cm de llargada per 60cm d'amplada. </t>
  </si>
  <si>
    <t>Banyera, si existeix (mínim de 1,60 m de llargada per 0,60 m d'amplada)</t>
  </si>
  <si>
    <t>Terra antilliscant en les dutxes i banyeres</t>
  </si>
  <si>
    <t>1 tovallola de lavabo per persona</t>
  </si>
  <si>
    <t>1 tovallola de bany per persona</t>
  </si>
  <si>
    <t>Paperera amb bossa</t>
  </si>
  <si>
    <t>Mirall</t>
  </si>
  <si>
    <t>Penjador</t>
  </si>
  <si>
    <t>1 got per persona</t>
  </si>
  <si>
    <t>2 rotllos de paper higiènic</t>
  </si>
  <si>
    <t>Bossa sanitària</t>
  </si>
  <si>
    <t>Estora de bany</t>
  </si>
  <si>
    <t>Assecador de cabell</t>
  </si>
  <si>
    <t>Il·luminació apropiada sobre el rentamans</t>
  </si>
  <si>
    <t>1 barnús per persona (sota demanda)</t>
  </si>
  <si>
    <t>1 barnús per persona</t>
  </si>
  <si>
    <t>Sabatilles per persona (sota demanda)</t>
  </si>
  <si>
    <t>Sabatilles per persona</t>
  </si>
  <si>
    <t>Disposa d'endoll d'electricitat al costat del mirall</t>
  </si>
  <si>
    <t>Disposa de mirall d'augment</t>
  </si>
  <si>
    <t>Xampú</t>
  </si>
  <si>
    <t>Gorro de dutxa</t>
  </si>
  <si>
    <t>Mocadors de paper</t>
  </si>
  <si>
    <t>Disponibilitat d'aigua calenta i freda les 24h</t>
  </si>
  <si>
    <t>Telèfon al bany  per a trucades internes</t>
  </si>
  <si>
    <t>Cadira o tamboret</t>
  </si>
  <si>
    <t>Bàscula</t>
  </si>
  <si>
    <t>Comoditat</t>
  </si>
  <si>
    <t>La mida mínima dels llits individuals es 0,90 x 1,90 m i doble 1,50 x 1,90 m</t>
  </si>
  <si>
    <t>La mida mínima dels llits individuals es 0,90 x 2,00 m i doble 1,80 x 2,00 m</t>
  </si>
  <si>
    <t>La mida mínima dels llits individuals es 1,00 x 2,00 m i doble 2,00 x 2,00 m</t>
  </si>
  <si>
    <t>Matalassos en bon estat de conservació i almenys de 18 cm de gruix</t>
  </si>
  <si>
    <t>Matalassos en bon estat de conservació i almenys de 22 cm de gruix</t>
  </si>
  <si>
    <t>Matalassos en bon estat de conservació i més de 22 cm de gruix</t>
  </si>
  <si>
    <t>El número de places en llits supletoris no supera el 50% de la capacitat total de l'establiment.</t>
  </si>
  <si>
    <t>Disposa de matalassos antial·lèrgics</t>
  </si>
  <si>
    <t>Disposa de matalassos ergonòmics</t>
  </si>
  <si>
    <t>S’ha de deixar un espai lliure de pas al voltant del llit, mínim 40 cm, sense incloure la capçalera. Aquest espai haurà de ser de 80 cm a un dels laterals si el llit és a tocar de la paret.</t>
  </si>
  <si>
    <t>Netedat de les habitacions</t>
  </si>
  <si>
    <t>Tots els equipaments nets i en bon estat de conservació</t>
  </si>
  <si>
    <t>Equipament habitacions</t>
  </si>
  <si>
    <t>Roba de llit: 1 joc per a cada llit (llençols / funda nòrdica i coixinera, coixí, manta /edredó / nòrdic, cobre llit / cobertor)</t>
  </si>
  <si>
    <t>Estora al costat del llit</t>
  </si>
  <si>
    <t xml:space="preserve">Roba de llit neta i en bon estat </t>
  </si>
  <si>
    <t>Coixí addicional per habitació</t>
  </si>
  <si>
    <t>Dos coixins per persona</t>
  </si>
  <si>
    <t>Armari amb prestatges i 10 penja-robes iguals per habitació</t>
  </si>
  <si>
    <t>Tauleta de nit / prestatge</t>
  </si>
  <si>
    <t>Llum per llegir al llit</t>
  </si>
  <si>
    <t>Endoll d'electricitat</t>
  </si>
  <si>
    <t>Aïllament total de la llum exterior</t>
  </si>
  <si>
    <t>Suport per desar l'equipatge</t>
  </si>
  <si>
    <t>Mirall de cos sencer</t>
  </si>
  <si>
    <t>Manta addicional per llit</t>
  </si>
  <si>
    <t>Interruptor central de llum controlable des del llit</t>
  </si>
  <si>
    <t>Bolígraf / llapis, bloc de notes</t>
  </si>
  <si>
    <t>Bossa per a la roba bruta</t>
  </si>
  <si>
    <t>Cartell de "no molestar" o similar</t>
  </si>
  <si>
    <t>Dipòsit</t>
  </si>
  <si>
    <t>Caixa forta a recepció</t>
  </si>
  <si>
    <t>Caixa forta amb endoll elèctric incorporat</t>
  </si>
  <si>
    <t>Calefacció 24 hores en totes les àrees</t>
  </si>
  <si>
    <t>Telecomunicacions</t>
  </si>
  <si>
    <t>Reproductors multimèdia o possibilitat de música per canal TV</t>
  </si>
  <si>
    <t>Smart TV amb connexió a internet</t>
  </si>
  <si>
    <t>Televisió de pagament o videojocs amb possibilitat d'aplicar control parental</t>
  </si>
  <si>
    <t>Telèfon per a trucades internes</t>
  </si>
  <si>
    <t>Telèfon per a trucades nacionals i internacionals</t>
  </si>
  <si>
    <t>Disposa de wifi a totes les àrees comunes</t>
  </si>
  <si>
    <t>Ordinador / tauleta amb connexió a Internet disponible per als clients</t>
  </si>
  <si>
    <t>Disposa d'adaptador de corrent internacional sota petició</t>
  </si>
  <si>
    <t>Disposa d'estació de càrrega per a múltiples aparells (carregador USB)</t>
  </si>
  <si>
    <t>Informació turística a la recepció en diversos idiomes</t>
  </si>
  <si>
    <t>Kit neteja sabates sota petició</t>
  </si>
  <si>
    <t xml:space="preserve">1 màquina neteja sabates per planta </t>
  </si>
  <si>
    <t>III. Servei</t>
  </si>
  <si>
    <t>Canvi de roba de llit: cada 5 dies</t>
  </si>
  <si>
    <t>Canvi de roba de llit: cada 3 dies</t>
  </si>
  <si>
    <t>Canvi de roba de llit: cada 2 dies</t>
  </si>
  <si>
    <t>Canvi de roba de llit: diari</t>
  </si>
  <si>
    <t>Netedat de Bar / Cafeteria</t>
  </si>
  <si>
    <t>Bar / Cafeteria</t>
  </si>
  <si>
    <t>El personal va uniformat, net, planxat i degudament identificat</t>
  </si>
  <si>
    <t>Esmorzar</t>
  </si>
  <si>
    <t>Ofereix servei d'esmorzar 2 hores</t>
  </si>
  <si>
    <t>Ofereix servei d'esmorzar 2,30 hores</t>
  </si>
  <si>
    <t>Ofereix servei d'esmorzar 3 hores</t>
  </si>
  <si>
    <t>Aigua freda i natural</t>
  </si>
  <si>
    <t>Llet freda i calenta</t>
  </si>
  <si>
    <t>Cafè/cafè descafeïnat</t>
  </si>
  <si>
    <t>Infusions i xocolata</t>
  </si>
  <si>
    <t>Sucre i edulcorants</t>
  </si>
  <si>
    <t>Mantega i melmelada</t>
  </si>
  <si>
    <t>Suc de fruita</t>
  </si>
  <si>
    <t>Suc de fruita natural (taronja)</t>
  </si>
  <si>
    <t>Altres sucs de fruita (2 varietats o més)</t>
  </si>
  <si>
    <t>Pa i brioxeria (1 varietat de cada)</t>
  </si>
  <si>
    <t>Pa i brioxeria (2 varietats de cada)</t>
  </si>
  <si>
    <t>Pa i brioxeria (3 varietats de cada)</t>
  </si>
  <si>
    <t>Possibilitat de pa torrat al moment</t>
  </si>
  <si>
    <t>Cereals</t>
  </si>
  <si>
    <t>Mel</t>
  </si>
  <si>
    <t>Iogurt</t>
  </si>
  <si>
    <t>Formatges (2 varietats)</t>
  </si>
  <si>
    <t>Embotits/paté o similars (1 varietat)</t>
  </si>
  <si>
    <t>Embotits/paté o similars (5 varietats o més)</t>
  </si>
  <si>
    <t>Ous o truites (1 varietat)</t>
  </si>
  <si>
    <t>Ous o truites (2 varietats)</t>
  </si>
  <si>
    <t>Ous o truites (3 varietats o més)</t>
  </si>
  <si>
    <t>Fruita o macedònia (2 varietats)</t>
  </si>
  <si>
    <t>Fruita o macedònia (3 varietats o més)</t>
  </si>
  <si>
    <t>Guarnició calenta (2 varietats)</t>
  </si>
  <si>
    <t>Guarnició calenta (3 varietats)</t>
  </si>
  <si>
    <t>Ofereix altres esmorzars especials (vegà, vegetarià, kosher...)</t>
  </si>
  <si>
    <t>Netedat de  l'espai destinat a dinar sopar</t>
  </si>
  <si>
    <t>El restaurant es troba en bon estat de netedat i conservació</t>
  </si>
  <si>
    <t>Dinar i sopar (criteris exigibles només en el cas de donar el servei)</t>
  </si>
  <si>
    <t>En cas de donar el servei, el restaurant ha d'estar obert 7 dies a la setmana durant el període d'obertura de l'establiment.</t>
  </si>
  <si>
    <t>Menú del dia o carta o bufet</t>
  </si>
  <si>
    <t>Ofereix plats combinats</t>
  </si>
  <si>
    <t>Servei a taula total</t>
  </si>
  <si>
    <t>La carta conté entre 10 - 20 plats</t>
  </si>
  <si>
    <t>La carta conté més de 20 plats</t>
  </si>
  <si>
    <t>Disposa d'una carta de vins amb 10 referències de 5 D.O. diferents</t>
  </si>
  <si>
    <t>Ofereix menú infantil</t>
  </si>
  <si>
    <t>El personal va uniformat net, planxat i degudament identificat</t>
  </si>
  <si>
    <t>El personal de l'àrea de restauració pot atendre al clients en català + 2 idiomes</t>
  </si>
  <si>
    <t>Room service</t>
  </si>
  <si>
    <t>Servei d'habitacions 12 hores (ofereix com a mínim begudes fredes i calentes i entrepans freds)</t>
  </si>
  <si>
    <t>Servei d'habitacions 24 hores  (ofereix com a mínim begudes fredes i calentes i entrepans freds)</t>
  </si>
  <si>
    <t>Servei de menjar calent (menú o carta)</t>
  </si>
  <si>
    <t>Servei d'àpat fred / entrepà calent</t>
  </si>
  <si>
    <t>Maquines expenedores</t>
  </si>
  <si>
    <t>Disposa de venda de snacks i dolços</t>
  </si>
  <si>
    <t>Disposa de venda de begudes</t>
  </si>
  <si>
    <t>Netedat de la Recepció</t>
  </si>
  <si>
    <t>La recepció es troba en bon estat de netedat i conservació</t>
  </si>
  <si>
    <t>Recepció i/o consergeria 24h (accessible com a mínim per telèfon)</t>
  </si>
  <si>
    <t>Recepció oberta 12 hores</t>
  </si>
  <si>
    <t>Recepció oberta 16 hores</t>
  </si>
  <si>
    <t>Recepció oberta 24 hores</t>
  </si>
  <si>
    <t xml:space="preserve">Personal que durant el torn pugui atendre en català + 2 idiomes </t>
  </si>
  <si>
    <t>Personal que durant el torn pugui atendre en català + 3 idiomes</t>
  </si>
  <si>
    <t>Recollida i entrega de vehicles per a clients (aparca cotxes)</t>
  </si>
  <si>
    <t>Recollida i entrega d'equipatges per a clients (grum)</t>
  </si>
  <si>
    <t xml:space="preserve">Servei d'auto check-in / check-out / exprés check out </t>
  </si>
  <si>
    <t>Servei de majordomia / assistent personal</t>
  </si>
  <si>
    <t>Servei de lloguer de cotxes</t>
  </si>
  <si>
    <t>Possibilitat de sortida tardana (late check out)</t>
  </si>
  <si>
    <t>Servei d'habitació de cortesia</t>
  </si>
  <si>
    <t>Servei de comunicació de missatges per a clients</t>
  </si>
  <si>
    <t>Servei d'emmagatzematge d'equipatges</t>
  </si>
  <si>
    <t>Carretó porta-equipatges</t>
  </si>
  <si>
    <t>Servei de despertador per als clients</t>
  </si>
  <si>
    <t>Servei de bugaderia i planxat</t>
  </si>
  <si>
    <r>
      <t xml:space="preserve">Servei de bugaderia i planxat </t>
    </r>
    <r>
      <rPr>
        <i/>
        <sz val="11"/>
        <rFont val="Calibri"/>
        <family val="2"/>
      </rPr>
      <t>(recollida abans de les 9 del mati, entrega el mateix dia - cap de setmana inclòs)</t>
    </r>
  </si>
  <si>
    <t>Formes de pagament</t>
  </si>
  <si>
    <t>Facilitat de pagament amb targetes de dèbit / crèdit</t>
  </si>
  <si>
    <t>Venda de forfaits</t>
  </si>
  <si>
    <t>Revistes actuals</t>
  </si>
  <si>
    <t>Shuttle o servei de limusines</t>
  </si>
  <si>
    <t>Disposa de desfibril·lador i de personal format en primers auxilis</t>
  </si>
  <si>
    <t>Disposa de servei de manteniment 8 hores al dia</t>
  </si>
  <si>
    <t>Disposa de servei de manteniment 12 hores al dia</t>
  </si>
  <si>
    <t xml:space="preserve">IV. Oci </t>
  </si>
  <si>
    <t>Solàrium</t>
  </si>
  <si>
    <t>Jacuzzi/spa</t>
  </si>
  <si>
    <t>Piscina infantil</t>
  </si>
  <si>
    <t>Programa d'animació (diürna, nocturna, per a teenagers, infantil, miniclub…)</t>
  </si>
  <si>
    <t>Cuidador de nens sota petició (titulació oficial de Guarda d'Infants)</t>
  </si>
  <si>
    <t>Jardí propi mínim 500 m²</t>
  </si>
  <si>
    <t>Sales</t>
  </si>
  <si>
    <t>Disposa de connexió a internet a les sales</t>
  </si>
  <si>
    <t>VI. Eines d'assegurament d'atenció al client</t>
  </si>
  <si>
    <t>Disposa d'una certificació de qualitat o ambiental oficial (nacional o europea)</t>
  </si>
  <si>
    <t>TOTAL RESULTAT INSPECCIÓ</t>
  </si>
  <si>
    <t>Nomenclatura:</t>
  </si>
  <si>
    <t>Equipament / Tecnologia
en sales de conferències</t>
  </si>
  <si>
    <t>Diaris del dia a recepció / sala d'esmorzar</t>
  </si>
  <si>
    <t>Aire condicionat / calefacció</t>
  </si>
  <si>
    <t xml:space="preserve">La mida mínima dels llits individuals es 0,90 x 1,90 m i  doble 1,35 x 1,90m </t>
  </si>
  <si>
    <t>Embotits/paté o similars (de 2 a 4 varietats)</t>
  </si>
  <si>
    <t>Els banys de les zones comunes estan nets i aprovisionats  (sabó i paper WC)</t>
  </si>
  <si>
    <t>Disposa d'un espai al bany per desar petits objectes (p. e. prestatge)</t>
  </si>
  <si>
    <t>Màxim punts que es poden assolir</t>
  </si>
  <si>
    <t xml:space="preserve">Total ITEMS obligatoris </t>
  </si>
  <si>
    <t>Total items obligatoris assolits</t>
  </si>
  <si>
    <t>Punts assolits Instal·lacions</t>
  </si>
  <si>
    <t>Punts assolits Oci</t>
  </si>
  <si>
    <t>Punts assolits Serveis Complementaris</t>
  </si>
  <si>
    <t>Punts assolits Eines Atenció al Client</t>
  </si>
  <si>
    <r>
      <t xml:space="preserve">L'establiment es troba en bon estat de netedat i conservació. </t>
    </r>
    <r>
      <rPr>
        <i/>
        <sz val="11"/>
        <rFont val="Calibri"/>
        <family val="2"/>
      </rPr>
      <t xml:space="preserve"> </t>
    </r>
  </si>
  <si>
    <r>
      <t xml:space="preserve">Capacitat de les àrees de restauració com a mínim per al </t>
    </r>
    <r>
      <rPr>
        <b/>
        <sz val="11"/>
        <rFont val="Calibri"/>
        <family val="2"/>
      </rPr>
      <t>50%</t>
    </r>
    <r>
      <rPr>
        <sz val="11"/>
        <rFont val="Calibri"/>
        <family val="2"/>
      </rPr>
      <t xml:space="preserve"> de les places</t>
    </r>
  </si>
  <si>
    <r>
      <t>La dutxa mesura com a mínim 1 m</t>
    </r>
    <r>
      <rPr>
        <vertAlign val="superscript"/>
        <sz val="11"/>
        <rFont val="Calibri"/>
        <family val="2"/>
      </rPr>
      <t>2</t>
    </r>
  </si>
  <si>
    <r>
      <t xml:space="preserve">Renovació de matalassos cada 5 anys </t>
    </r>
    <r>
      <rPr>
        <i/>
        <sz val="11"/>
        <rFont val="Calibri"/>
        <family val="2"/>
      </rPr>
      <t>(amb certificat de compra)</t>
    </r>
  </si>
  <si>
    <r>
      <t>Les habitacions es troben en bon estat de netedat i conservació</t>
    </r>
    <r>
      <rPr>
        <i/>
        <sz val="11"/>
        <rFont val="Calibri"/>
        <family val="2"/>
      </rPr>
      <t xml:space="preserve"> </t>
    </r>
  </si>
  <si>
    <r>
      <t>Cobertor matalassos nets i en bon estat de conservació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(no s'accepta cobertor matalàs simple tipus "moletó". Ha de ser rentable, transpirable, antiàcars, fet de cotó o materials sintètics i obert per la part inferior)</t>
    </r>
  </si>
  <si>
    <r>
      <t>Neteja especial del matalassos anual, s'ha de disposar d'un certificat del procediment.</t>
    </r>
    <r>
      <rPr>
        <i/>
        <sz val="11"/>
        <rFont val="Calibri"/>
        <family val="2"/>
      </rPr>
      <t xml:space="preserve"> (neteja termal sense components químics dels matalassos amb impregnació interior, sense deixar humitat, matant els àcars i preveient els seu creixement)</t>
    </r>
  </si>
  <si>
    <r>
      <t xml:space="preserve">Carta de coixins </t>
    </r>
    <r>
      <rPr>
        <i/>
        <sz val="11"/>
        <rFont val="Calibri"/>
        <family val="2"/>
      </rPr>
      <t>(El client pot escollir entre diversos coixins)</t>
    </r>
  </si>
  <si>
    <r>
      <t xml:space="preserve">Televisió amb comandament a distància i llistat de canals </t>
    </r>
    <r>
      <rPr>
        <i/>
        <sz val="11"/>
        <rFont val="Calibri"/>
        <family val="2"/>
      </rPr>
      <t>(s'accepta llistat de canals al propi aparell)</t>
    </r>
  </si>
  <si>
    <r>
      <t xml:space="preserve">Els utensilis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</t>
    </r>
  </si>
  <si>
    <r>
      <t xml:space="preserve">En el cas de tenir bufet, cal oferir també servei d'esmorzar a taula amb carta que inclogui </t>
    </r>
    <r>
      <rPr>
        <sz val="11"/>
        <rFont val="Calibri"/>
        <family val="2"/>
      </rPr>
      <t>almenys la mateixa selecció de productes que els obligatoris per a la categoria</t>
    </r>
  </si>
  <si>
    <r>
      <t>Els estris per al servei estan nets i sense escantells ni trencaments i se'n disposa en quantitat suficient</t>
    </r>
    <r>
      <rPr>
        <i/>
        <sz val="11"/>
        <rFont val="Calibri"/>
        <family val="2"/>
      </rPr>
      <t xml:space="preserve"> (cristalleria, vaixella, estovalles…)</t>
    </r>
  </si>
  <si>
    <r>
      <t xml:space="preserve">Horari de 2 hores per àpat ofert (dinar / sopar), </t>
    </r>
    <r>
      <rPr>
        <i/>
        <sz val="11"/>
        <rFont val="Calibri"/>
        <family val="2"/>
      </rPr>
      <t>exclòs horari d'esmorzar.</t>
    </r>
  </si>
  <si>
    <r>
      <t xml:space="preserve">Horari de 2,30 hores per àpat ofert (dinar / sopar), </t>
    </r>
    <r>
      <rPr>
        <i/>
        <sz val="11"/>
        <rFont val="Calibri"/>
        <family val="2"/>
      </rPr>
      <t>exclòs horari d'esmorzar</t>
    </r>
  </si>
  <si>
    <r>
      <t xml:space="preserve">Horari de 3 hores per àpat ofert (dinar / sopar), </t>
    </r>
    <r>
      <rPr>
        <i/>
        <sz val="11"/>
        <rFont val="Calibri"/>
        <family val="2"/>
      </rPr>
      <t>exclòs horari d'esmorzar</t>
    </r>
  </si>
  <si>
    <r>
      <t>Ofereix menús especials: cuina dietètica</t>
    </r>
    <r>
      <rPr>
        <i/>
        <sz val="11"/>
        <rFont val="Calibri"/>
        <family val="2"/>
      </rPr>
      <t xml:space="preserve"> (dietista o nutricionista)</t>
    </r>
    <r>
      <rPr>
        <i/>
        <strike/>
        <sz val="8"/>
        <rFont val="Calibri"/>
        <family val="2"/>
      </rPr>
      <t/>
    </r>
  </si>
  <si>
    <r>
      <t xml:space="preserve">Els estris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</t>
    </r>
  </si>
  <si>
    <r>
      <t xml:space="preserve">Servei de planxat </t>
    </r>
    <r>
      <rPr>
        <i/>
        <sz val="11"/>
        <rFont val="Calibri"/>
        <family val="2"/>
      </rPr>
      <t xml:space="preserve">(entrega en 1 hora) </t>
    </r>
  </si>
  <si>
    <r>
      <t xml:space="preserve">Servei de bugaderia i planxat </t>
    </r>
    <r>
      <rPr>
        <i/>
        <sz val="11"/>
        <rFont val="Calibri"/>
        <family val="2"/>
      </rPr>
      <t xml:space="preserve">(entrega 24 hores) </t>
    </r>
  </si>
  <si>
    <r>
      <t xml:space="preserve">Venda d'entrades </t>
    </r>
    <r>
      <rPr>
        <i/>
        <sz val="11"/>
        <rFont val="Calibri"/>
        <family val="2"/>
      </rPr>
      <t xml:space="preserve">(p. e.: teatre, cine) </t>
    </r>
  </si>
  <si>
    <r>
      <t xml:space="preserve">Àrea per a nens </t>
    </r>
    <r>
      <rPr>
        <i/>
        <sz val="11"/>
        <rFont val="Calibri"/>
        <family val="2"/>
      </rPr>
      <t xml:space="preserve">(zona de jocs infantils) </t>
    </r>
  </si>
  <si>
    <r>
      <t>Gimnàs</t>
    </r>
    <r>
      <rPr>
        <sz val="11"/>
        <rFont val="Calibri"/>
        <family val="2"/>
      </rPr>
      <t xml:space="preserve"> amb mínim 4 màquines per fer exercicis diferents </t>
    </r>
    <r>
      <rPr>
        <i/>
        <sz val="11"/>
        <rFont val="Calibri"/>
        <family val="2"/>
      </rPr>
      <t>(superfície mínima: 20 m</t>
    </r>
    <r>
      <rPr>
        <sz val="11"/>
        <rFont val="Calibri"/>
        <family val="2"/>
      </rPr>
      <t>²</t>
    </r>
    <r>
      <rPr>
        <i/>
        <sz val="11"/>
        <rFont val="Calibri"/>
        <family val="2"/>
      </rPr>
      <t>)</t>
    </r>
  </si>
  <si>
    <r>
      <t xml:space="preserve">Sauna </t>
    </r>
    <r>
      <rPr>
        <i/>
        <sz val="11"/>
        <rFont val="Calibri"/>
        <family val="2"/>
      </rPr>
      <t>(capacitat mínima 6 places)</t>
    </r>
  </si>
  <si>
    <r>
      <t>Piscina exterior</t>
    </r>
    <r>
      <rPr>
        <sz val="11"/>
        <rFont val="Calibri"/>
        <family val="2"/>
      </rPr>
      <t xml:space="preserve"> climatitzada </t>
    </r>
    <r>
      <rPr>
        <i/>
        <sz val="11"/>
        <rFont val="Calibri"/>
        <family val="2"/>
      </rPr>
      <t>(superfície mínima: 60 m²)</t>
    </r>
  </si>
  <si>
    <r>
      <t>Piscina exterior no climatitzada (</t>
    </r>
    <r>
      <rPr>
        <i/>
        <sz val="11"/>
        <rFont val="Calibri"/>
        <family val="2"/>
      </rPr>
      <t>superfície mínima: 60 m</t>
    </r>
    <r>
      <rPr>
        <i/>
        <vertAlign val="superscript"/>
        <sz val="11"/>
        <rFont val="Calibri"/>
        <family val="2"/>
      </rPr>
      <t>2</t>
    </r>
    <r>
      <rPr>
        <sz val="11"/>
        <rFont val="Calibri"/>
        <family val="2"/>
      </rPr>
      <t>)</t>
    </r>
  </si>
  <si>
    <r>
      <t>Servei de lloguer d'equipament esportiu</t>
    </r>
    <r>
      <rPr>
        <i/>
        <sz val="11"/>
        <rFont val="Calibri"/>
        <family val="2"/>
      </rPr>
      <t xml:space="preserve"> (esquís, bicicletes...) </t>
    </r>
  </si>
  <si>
    <r>
      <t xml:space="preserve">Instal·lacions esportives </t>
    </r>
    <r>
      <rPr>
        <i/>
        <sz val="11"/>
        <rFont val="Calibri"/>
        <family val="2"/>
      </rPr>
      <t>(p. e. pistes de tenis, paddle, mini golf…)</t>
    </r>
  </si>
  <si>
    <r>
      <t>Servei de secretariat</t>
    </r>
    <r>
      <rPr>
        <sz val="11"/>
        <rFont val="Calibri"/>
        <family val="2"/>
      </rPr>
      <t xml:space="preserve"> (oficina separada i personal disponible)  </t>
    </r>
  </si>
  <si>
    <r>
      <t>Opcions de banquet per a mínim 50 persones</t>
    </r>
    <r>
      <rPr>
        <sz val="11"/>
        <rFont val="Calibri"/>
        <family val="2"/>
      </rPr>
      <t xml:space="preserve"> (la superfície del restaurant no està inclosa)</t>
    </r>
  </si>
  <si>
    <r>
      <t xml:space="preserve">Opcions de banquet per a mínim 100 persones </t>
    </r>
    <r>
      <rPr>
        <sz val="11"/>
        <rFont val="Calibri"/>
        <family val="2"/>
      </rPr>
      <t>(la superfície del restaurant no està inclosa)</t>
    </r>
  </si>
  <si>
    <r>
      <t xml:space="preserve">Opcions de banquet per a mínim  250 persones </t>
    </r>
    <r>
      <rPr>
        <sz val="11"/>
        <rFont val="Calibri"/>
        <family val="2"/>
      </rPr>
      <t>(la superfície del restaurant no està inclosa)</t>
    </r>
  </si>
  <si>
    <r>
      <t>Sales per treballar en grup (mínim 30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equipades amb taules i cadires)</t>
    </r>
  </si>
  <si>
    <r>
      <t xml:space="preserve">Sistema de gestió de queixes </t>
    </r>
    <r>
      <rPr>
        <sz val="11"/>
        <rFont val="Calibri"/>
        <family val="2"/>
      </rPr>
      <t>(inclou l'acceptació de la queixa, avaluació i resposta)</t>
    </r>
  </si>
  <si>
    <t>RESULTAT INSPECCIÓ PUNTS</t>
  </si>
  <si>
    <t>(EMPLENAR NOMÉS EN CAS D'OFERIR EL SERVEI)</t>
  </si>
  <si>
    <t xml:space="preserve">V. Altres serveis / serveis complementaris </t>
  </si>
  <si>
    <t>L'establiment disposa de sales de conferències i/o de banquets? (S/N)</t>
  </si>
  <si>
    <t>L'establiment ofereix servei de restauració? (dinar / sopar) - S/N</t>
  </si>
  <si>
    <t>L'establiment ofereix servei de room service? (S/N)</t>
  </si>
  <si>
    <t>ASSOLITS</t>
  </si>
  <si>
    <t>REQUERITS</t>
  </si>
  <si>
    <t xml:space="preserve">RESULTAT INSPECCIÓ ITEMS OBLIGATORIS </t>
  </si>
  <si>
    <t>L'establiment compta amb piscina / spa / gimnàs?  S/N</t>
  </si>
  <si>
    <t>Punts assolits restaurant</t>
  </si>
  <si>
    <t>Punts assolits room service</t>
  </si>
  <si>
    <t>Total punts assolits Serveis</t>
  </si>
  <si>
    <t>Punts assolits bar/cafeteria</t>
  </si>
  <si>
    <t>Punts assolits resta d'ítems</t>
  </si>
  <si>
    <t>I</t>
  </si>
  <si>
    <t>II</t>
  </si>
  <si>
    <t>III</t>
  </si>
  <si>
    <t>IV</t>
  </si>
  <si>
    <t>V</t>
  </si>
  <si>
    <t>VI</t>
  </si>
  <si>
    <t xml:space="preserve">REVISAR </t>
  </si>
  <si>
    <t>Items obligatoris assolits bar/cafeteria</t>
  </si>
  <si>
    <t>Items obligatoris assolits restaurant</t>
  </si>
  <si>
    <t>Items obligatoris assolits room service</t>
  </si>
  <si>
    <t>Items obligatoris assolits resta items</t>
  </si>
  <si>
    <t>Total ITEMS obligatoris que es poden assolir</t>
  </si>
  <si>
    <t>items obligatoris</t>
  </si>
  <si>
    <t>items voluntaris</t>
  </si>
  <si>
    <t>items voluntaris, triar només una "S"</t>
  </si>
  <si>
    <t>triar només una opció = S</t>
  </si>
  <si>
    <t>RESULTAT SIMULACIÓ</t>
  </si>
  <si>
    <t>MODEL CLASSIFICACIÓ PER PUNTS</t>
  </si>
  <si>
    <t>PUNTS</t>
  </si>
  <si>
    <t>TRIAR (S/N)</t>
  </si>
  <si>
    <t>APARTHOTELS 1 estrella</t>
  </si>
  <si>
    <t>APARTHOTELS 2 estrelles</t>
  </si>
  <si>
    <t>APARTHOTELS 3 estrelles</t>
  </si>
  <si>
    <t>APARTHOTELS 4 estrelles</t>
  </si>
  <si>
    <t>APARTHOTELS 5 estrelles</t>
  </si>
  <si>
    <t>APARTHOTELS</t>
  </si>
  <si>
    <t>Cuina</t>
  </si>
  <si>
    <r>
      <t>El 25% dels apartaments amb balcó privat de 2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</si>
  <si>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r>
      <t>El 25% dels apartaments amb terrassa privada de 6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</si>
  <si>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t>La terrassa dels apartaments està equipada amb una taula i cadires.</t>
  </si>
  <si>
    <t>Apartaments</t>
  </si>
  <si>
    <t>Sala comuna de rentadores (2 com a mínim) 1 assecadora</t>
  </si>
  <si>
    <t>1 cendrer per apartament (excepte si és de NO fumadors)</t>
  </si>
  <si>
    <t>Ventilació directa o artificial.</t>
  </si>
  <si>
    <t xml:space="preserve">Mínim dos focs (zones de cocció) independents </t>
  </si>
  <si>
    <t xml:space="preserve">Mínim 3 focs (zones de cocció) independents </t>
  </si>
  <si>
    <t>Forn o microones</t>
  </si>
  <si>
    <t>Forn i microones</t>
  </si>
  <si>
    <t>Campana amb extracció de fums mecànica</t>
  </si>
  <si>
    <t>Caixa d'endolls</t>
  </si>
  <si>
    <t>Rentavaixelles</t>
  </si>
  <si>
    <t>Frigorífic (capacitat mínima de 100 l)</t>
  </si>
  <si>
    <t>Frigorífic i congelador (capacitat mínima de 145 l)</t>
  </si>
  <si>
    <t>Armari o rebost per guardar aliments.</t>
  </si>
  <si>
    <t>Aigüera d'acer inoxidable o material sòlid i impermeable.</t>
  </si>
  <si>
    <t>Draps de cuina / paper de cuina</t>
  </si>
  <si>
    <t>Estris de cuina: Obridor de llaunes i ampolles, tisora, ganivet de pa, ganivet de cuina, espàtula, cullerot i pinces de cuina.</t>
  </si>
  <si>
    <t>Cafetera</t>
  </si>
  <si>
    <t>Torradora</t>
  </si>
  <si>
    <t>Bullidor d'aigua</t>
  </si>
  <si>
    <t>Cuina en un espai tancat</t>
  </si>
  <si>
    <t>Sala d'estar-menjador</t>
  </si>
  <si>
    <t>Ventilació directa exterior</t>
  </si>
  <si>
    <t>Taula de centre</t>
  </si>
  <si>
    <t>Taula de menjador (amb capacitat per a totes les persones allotjades)</t>
  </si>
  <si>
    <t>Cadires (almenys 1 per a cada persona allotjada)</t>
  </si>
  <si>
    <t>Aïllament total de la llum exterior a les finestres en el cas de què hi hagi un sofà llit</t>
  </si>
  <si>
    <t>Serveis complementaris</t>
  </si>
  <si>
    <t>Estenedor de roba i agulles d'estendre (mínim 12 unitats)</t>
  </si>
  <si>
    <t>Aspirador</t>
  </si>
  <si>
    <r>
      <t>Caixa forta a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l'apartament</t>
    </r>
  </si>
  <si>
    <t>Televisió addicional</t>
  </si>
  <si>
    <t>Accés a Internet per cable als apartaments</t>
  </si>
  <si>
    <t xml:space="preserve">Formulari d'inventari de l'apartament en català + 3 idiomes </t>
  </si>
  <si>
    <t>Panys dels apartaments electrònics</t>
  </si>
  <si>
    <t>Calçador a l'apartament</t>
  </si>
  <si>
    <t>Neteja diària de l'apartament</t>
  </si>
  <si>
    <t>Netedat de la cuina</t>
  </si>
  <si>
    <t>La cuina es troba en bon estat de conservació i en bones condicions d'higiene</t>
  </si>
  <si>
    <t>Netedat de la sala d'estar menjador</t>
  </si>
  <si>
    <t>La sala d'estar menjador es troba en bon estat de conservació i en bones condicions d'higiene</t>
  </si>
  <si>
    <t>Neteja de l'apartament / canvi de llençols i tovalloles</t>
  </si>
  <si>
    <t>Neteja de l'apartament i canvi de tota la roba de llit a la sortida del client</t>
  </si>
  <si>
    <t>Ofereix servei d'esmorzar a l'apartament</t>
  </si>
  <si>
    <t>A l'apartament hi ha una carta en català + 3 idiomes amb la selecció d'àpats, begudes i preus (només pels que ofereixin el servei)</t>
  </si>
  <si>
    <t>Paraigües a la recepció / apartament</t>
  </si>
  <si>
    <t>S'acompanya al client a l'apartament a la seva arribada</t>
  </si>
  <si>
    <t>Total items obligatoris assolits Instal·lacions</t>
  </si>
  <si>
    <t>II.        Equipament dels apartaments</t>
  </si>
  <si>
    <t>Total ITEMS classificació voluntaris</t>
  </si>
  <si>
    <t xml:space="preserve">VII. Capacitat </t>
  </si>
  <si>
    <t>VIII. Lliteres i zones de pas</t>
  </si>
  <si>
    <t>Els llits plegables, sofàs-llit i lliteres, un cop desplegats, permeten una zona de pas de mínim 80 cm d'amplada</t>
  </si>
  <si>
    <t>Punts assolits Capacitat</t>
  </si>
  <si>
    <t>Estudis</t>
  </si>
  <si>
    <t>Calefacció 24 hores amb termòstat individual als apartaments</t>
  </si>
  <si>
    <t>Premsa del dia a l'apartament</t>
  </si>
  <si>
    <t>Revistes actuals a l'apartament</t>
  </si>
  <si>
    <t>Disponibilitat de bressols (1 per cada 20 apartaments)</t>
  </si>
  <si>
    <t>Punts assolits Equipament apartaments</t>
  </si>
  <si>
    <t>Canvi de tovalloles diari (excepte que el client indiqui el contrari - Informació de mesures mediambientals a l'apartament)</t>
  </si>
  <si>
    <t>L'establiment compta amb apartaments?</t>
  </si>
  <si>
    <t>L'establiment compta amb estudis?</t>
  </si>
  <si>
    <t>Total items obligatoris assolits apartaments</t>
  </si>
  <si>
    <t>Total items obligatoris assolits estudis</t>
  </si>
  <si>
    <t>Lliteres i zones de pas</t>
  </si>
  <si>
    <t>Capacitat apartaments</t>
  </si>
  <si>
    <t>Capacitat estudis</t>
  </si>
  <si>
    <t>Total ITEMS obligatoris apartaments</t>
  </si>
  <si>
    <t>Total ITEMS obligatoris estudis</t>
  </si>
  <si>
    <t>Disposa de sala independent amb armaris individuals amb pany, un per apartament, per guardar botes i esquís, degudament ventilada i calefactada.</t>
  </si>
  <si>
    <t>Rentadora de roba a cada apartament</t>
  </si>
  <si>
    <t>Assecadora de roba a cada apartament</t>
  </si>
  <si>
    <t>L'establiment ofereix servei de bar/cafeteria? OBLIGATORI 3, 4 I 5*</t>
  </si>
  <si>
    <t>L'establiment ofereix servei de bar/cafeteria? OBLIGATORI 3, 4 I 5*.</t>
  </si>
  <si>
    <t>L'establiment ofereix l'estada en règim d'AD (allotjament i desdejuni)? OBLIGATORI PER A TOTES LES CATEGORIES</t>
  </si>
  <si>
    <t xml:space="preserve">l'esmorzar inclòs en el règim d'AD (bufet o carta), inclou: </t>
  </si>
  <si>
    <t xml:space="preserve">Items obligatoris assolits resta items </t>
  </si>
  <si>
    <t xml:space="preserve">Mínim 1 cambra de bany completa per cada 6 places </t>
  </si>
  <si>
    <r>
      <rPr>
        <b/>
        <sz val="11"/>
        <color rgb="FFC00000"/>
        <rFont val="Calibri"/>
        <family val="2"/>
        <scheme val="minor"/>
      </rPr>
      <t>En tots els casos:</t>
    </r>
    <r>
      <rPr>
        <sz val="11"/>
        <color theme="1"/>
        <rFont val="Calibri"/>
        <family val="2"/>
        <scheme val="minor"/>
      </rPr>
      <t xml:space="preserve"> No s'admeten llits ni sofàs, ni sofàs-llit ni lliteres en rebedors, passadissos i zones de pas.</t>
    </r>
  </si>
  <si>
    <t>Plaça d'aparcament garantit en el mateix edifici (100% apt)</t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</si>
  <si>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30%</t>
    </r>
    <r>
      <rPr>
        <i/>
        <sz val="11"/>
        <rFont val="Calibri"/>
        <family val="2"/>
      </rPr>
      <t xml:space="preserve"> dels apartaments), o presta servei de transfer fins el pàrquing/garatge, si aquest es troba a una distància superior. (S'ha d'indicar a la Carta de Serveis)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</si>
  <si>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50%</t>
    </r>
    <r>
      <rPr>
        <i/>
        <sz val="11"/>
        <rFont val="Calibri"/>
        <family val="2"/>
      </rPr>
      <t xml:space="preserve"> dels apartaments), o presta servei de transfer fins el pàrquing/garatge, si aquest es troba a una distància superior. (S'ha d'indicar a la Carta de Serveis)</t>
    </r>
  </si>
  <si>
    <t>Equipament de planxa a l'apartament (planxa i post de planxar)</t>
  </si>
  <si>
    <t>Equipament de planxa disponible per ús dels clients sota demanda, (planxa i post de planxar)</t>
  </si>
  <si>
    <t>Música al bany</t>
  </si>
  <si>
    <r>
      <rPr>
        <b/>
        <sz val="11"/>
        <color rgb="FFC00000"/>
        <rFont val="Calibri"/>
        <family val="2"/>
        <scheme val="minor"/>
      </rPr>
      <t xml:space="preserve">APARTAMENTS: </t>
    </r>
    <r>
      <rPr>
        <sz val="11"/>
        <rFont val="Calibri"/>
        <family val="2"/>
        <scheme val="minor"/>
      </rPr>
      <t xml:space="preserve">Màxim 2 places al saló-menjador i només en sofà-llit, a excepció dels apartaments d'un sol dormitori, en els que s'accepten fins a 3 places (no s'admeten llits baixos ni lliteres), i màxim 4 places per dormitori. Els llits propis del dormitori han de ser llits baixos fixes, no poden ser llits plegables, ni sofàs-llit ni lliteres, i han de complir la mida mínima exigida per a la seva categoria, i cal una separació de mínim 40 cm al voltant del llit (laterals i peu), o bé: 80 cm a un dels laterals i 40 cm al peu, si el llit és a tocar de la paret. </t>
    </r>
  </si>
  <si>
    <r>
      <t xml:space="preserve">Servei de bugaderia i planxat </t>
    </r>
    <r>
      <rPr>
        <i/>
        <sz val="11"/>
        <rFont val="Calibri"/>
        <family val="2"/>
      </rPr>
      <t xml:space="preserve">(recollida abans de les 9 del matí, entrega abans de les 12.00 h del migdia) </t>
    </r>
  </si>
  <si>
    <r>
      <t xml:space="preserve">Servei de descoberta </t>
    </r>
    <r>
      <rPr>
        <i/>
        <sz val="11"/>
        <rFont val="Calibri"/>
        <family val="2"/>
      </rPr>
      <t>(canvi de tovalloles, retirada del cobre llits, buidar les papereres)</t>
    </r>
  </si>
  <si>
    <t>Tots els equipaments estan nets i en bon estat de conservació.</t>
  </si>
  <si>
    <t>Servei de bar/cafeteria (ofereix snacks, entrepans freds i begudes fredes i calentes)  mínim de 8 hores diàries</t>
  </si>
  <si>
    <t>Servei de bar/cafeteria  (ofereix snacks, entrepans freds i begudes fredes i calentes) mínim 12 hores diàries</t>
  </si>
  <si>
    <t>Opció esmorzar complet al·lèrgies alimentaries: sense gluten (una varietat de pa, una varietat de cereals)</t>
  </si>
  <si>
    <t>Opció esmorzar complet al·lèrgies alimentaries: sense lactosa (una varietat de pa, una varietat de brioxeria, una varietat de margarina, una varietat d'embotit, una varietat de iogurt, una varietat de llet)</t>
  </si>
  <si>
    <t>Esmorzar per a matiners a partir de les 06.00 h (disposa de  te/cafè, aigua/suc , brioxeria)</t>
  </si>
  <si>
    <r>
      <t xml:space="preserve">Ofereix servei de Pícnic </t>
    </r>
    <r>
      <rPr>
        <i/>
        <sz val="11"/>
        <rFont val="Calibri"/>
        <family val="2"/>
      </rPr>
      <t>(entrepà, beguda i postre)</t>
    </r>
  </si>
  <si>
    <r>
      <t>Els estris per al servei estan nets i sense escantells i sense trencaments i se'n disposa en quantitat suficient</t>
    </r>
    <r>
      <rPr>
        <i/>
        <sz val="11"/>
        <rFont val="Calibri"/>
        <family val="2"/>
      </rPr>
      <t xml:space="preserve"> (cristalleria, vaixella, estovalles…)</t>
    </r>
  </si>
  <si>
    <r>
      <t xml:space="preserve">Piscina interior </t>
    </r>
    <r>
      <rPr>
        <sz val="11"/>
        <rFont val="Calibri"/>
        <family val="2"/>
      </rPr>
      <t xml:space="preserve">climatitzada </t>
    </r>
    <r>
      <rPr>
        <i/>
        <sz val="11"/>
        <rFont val="Calibri"/>
        <family val="2"/>
      </rPr>
      <t>(superfície mínima: 40 m²)</t>
    </r>
  </si>
  <si>
    <r>
      <t>Sales de conferencies de entre 36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i 100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amb una alçada de 2,5 m. Equipament sales de conferencies (telèfon, projector, flip chart/pissarra, pantalla de projecció / televisió, guardarropia o penjadors, tribuna i al menys 8 endolls / regleta...)</t>
    </r>
  </si>
  <si>
    <r>
      <t>Sales de conferencies de més de 100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amb una alçada de 2,75 m. Equipament Sales de conferencies (telèfon, projector, flip chart/pissarra, pantalla de projecció / televisió, guardarropia o penjadors, tribuna i al menys 8 endolls / regleta...)</t>
    </r>
  </si>
  <si>
    <r>
      <t>Sales de conferencies de més de 250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amb una alçada de 3,50 m. Equipament Sales de conferencies (telèfon, projector, flip chart/pissarra, pantalla de projecció / televisió, guardarropia o penjadors, tribuna i al menys 8 endolls / regleta...)</t>
    </r>
  </si>
  <si>
    <t>Llum natural i possibilitat d'enfosquir les sales</t>
  </si>
  <si>
    <t>Sistema d'aire condicionat independent en totes les sales de conferències (obligatorietat 5* aplicable a establiments situats per sota de 1.800m)</t>
  </si>
  <si>
    <t xml:space="preserve">Estudis. Distribució llits: màxim 5 places </t>
  </si>
  <si>
    <t>Lliteres: la distància entre el llit superior i el sostre ha de ser mínim de 60 cm</t>
  </si>
  <si>
    <t>Lliteres: barrera protectora al llit superior (ambdós costats si no hi ha paret) que s'elevi mínim 16 cm per sobre del matalàs</t>
  </si>
  <si>
    <t>El bar/cafeteria es troba en bon estat de netedat i conservació.</t>
  </si>
  <si>
    <t>Servei de bar/cafeteria  (ofereix snacks, entrepans freds i begudes fredes i calentes) mínim 16 hores diàries</t>
  </si>
  <si>
    <t>Disposa de banyera o dutxa amb hidromassatge en un 20% dels apartaments totals de l'establiment</t>
  </si>
  <si>
    <t>Coberteria: almenys 1 joc per persona (mínim ganivet, forquilla, cullera grossa i de postres). Totes les peces han de ser del  mateix joc</t>
  </si>
  <si>
    <t>Vaixella: almenys 1 joc per persona (mínim plat pla, plat soper i  plat de postres). Totes les peces han de ser del mateix joc</t>
  </si>
  <si>
    <t>Tasses de cafè / té (mínim: 1 unitat per persona). Totes les peces han de ser del mateix joc</t>
  </si>
  <si>
    <r>
      <t>Els estris per al servei estan nets i sense escantells ni trencaments, i n'hi ha en quantitat suficient</t>
    </r>
    <r>
      <rPr>
        <i/>
        <sz val="11"/>
        <rFont val="Calibri"/>
        <family val="2"/>
        <scheme val="minor"/>
      </rPr>
      <t xml:space="preserve"> (cristalleria, vaixella, estovalles…)</t>
    </r>
  </si>
  <si>
    <t>Utensilis de neteja (mínim escombra, pal de fregar, cubell, baieta i fregall)</t>
  </si>
  <si>
    <t>Estovalles / individuals i tovallons en quantitat suficient</t>
  </si>
  <si>
    <t>Bateria de cuina: mínim una olla, cassola, cassó petit, paella i escorredora</t>
  </si>
  <si>
    <t>Cubell de les escombraries amb bossa.</t>
  </si>
  <si>
    <t>Cubells de les escombraries per a triatge (mínim 3, envasos, vidre i cartró)</t>
  </si>
  <si>
    <t xml:space="preserve">Sofà, sofà llit(*) o butaques   </t>
  </si>
  <si>
    <t>Conjunt de productes de neteja (detergent de terra, WC, rentavaixelles i detergent de roba (2 dosis)</t>
  </si>
  <si>
    <t>Informació sobre les sortides d'emergència incloent el procediment a seguir en cas d'incendi i els telèfon d'emergència com a mínim en català més 3 idiomes, darrere la porta d'entrada de l'apartament</t>
  </si>
  <si>
    <r>
      <t>Informació de l'aparthotel almenys en català + 3 idiomes</t>
    </r>
    <r>
      <rPr>
        <i/>
        <sz val="11"/>
        <rFont val="Calibri"/>
        <family val="2"/>
      </rPr>
      <t xml:space="preserve"> (inclou almenys l'horari de l'esmorzar, hora del check out i horari d'obertura de les instal·lacions de l'aparthotel i tota la informació dels serveis de pagament no inclosos en el preu de l'apartament (telèfon, WIFI...))</t>
    </r>
  </si>
  <si>
    <t>Ofereix menús o plats dins de la carta especials per a celíacs. Mínim 2 opcions per plat (entrant, plat principal i postres)</t>
  </si>
  <si>
    <t>Ofereix menús o plats dins de la carta especials per a intolerants a la lactosa. Mínim 2 opcions per plat (entrant, plat principal i postres)</t>
  </si>
  <si>
    <t>Ofereix altres menús o plats especials dins de la carta (ex: vegans, vegetarians, kosher...etc).  Mínim 2 opcions per plat (entrant, plat principal i postres)</t>
  </si>
  <si>
    <t>Disponibilitat del full oficial de preus a recepció</t>
  </si>
  <si>
    <r>
      <rPr>
        <sz val="11"/>
        <rFont val="Calibri"/>
        <family val="2"/>
      </rPr>
      <t>Seguiment de la reputació online als principals portals de reserves o sistema de millora mitjançant qüestionari. (Sistema actiu per recollir i avaluar la informació sobre les opinions dels clients sobre la qualitat dels serveis de l'hotel, anàlisi de les debilitats i la realització de la millora corresponent)</t>
    </r>
  </si>
  <si>
    <t>La pagina web disposa d'informació real i actualitzada de l'aparthotel</t>
  </si>
  <si>
    <t>Mapa d'ubicació sobre la situació de l'aparthotel a Internet</t>
  </si>
  <si>
    <t>Apartaments. Distribució llits: màxim 4 places per habitació (dormitori)</t>
  </si>
  <si>
    <r>
      <t xml:space="preserve">Apartaments. Distribució llits: màxim 2 places en saló menjador i només en sofà llit, (a excepció dels apartaments d'un dormitori en què s'accepten fins a 3 places). </t>
    </r>
    <r>
      <rPr>
        <u/>
        <sz val="11"/>
        <rFont val="Calibri"/>
        <family val="2"/>
        <scheme val="minor"/>
      </rPr>
      <t/>
    </r>
  </si>
  <si>
    <t>Banys a la zona de les sales en cas de tenir sales de conferències i de banquets (items 333, 334, 335, 337, 338 i 339)</t>
  </si>
  <si>
    <r>
      <t xml:space="preserve">Capacitat de les àrees de restauració com a mínim per al </t>
    </r>
    <r>
      <rPr>
        <b/>
        <sz val="11"/>
        <rFont val="Calibri"/>
        <family val="2"/>
        <scheme val="minor"/>
      </rPr>
      <t>80%</t>
    </r>
    <r>
      <rPr>
        <sz val="11"/>
        <rFont val="Calibri"/>
        <family val="2"/>
        <scheme val="minor"/>
      </rPr>
      <t xml:space="preserve"> de les places</t>
    </r>
  </si>
  <si>
    <r>
      <t>Amenities bàsic. S</t>
    </r>
    <r>
      <rPr>
        <sz val="11"/>
        <rFont val="Calibri"/>
        <family val="2"/>
      </rPr>
      <t>abó i gel de bany (envàs individual o dosificador), al lavabo i a la dutxa/banyera.</t>
    </r>
  </si>
  <si>
    <r>
      <t xml:space="preserve">Calefacció en el bany 24 h </t>
    </r>
    <r>
      <rPr>
        <sz val="11"/>
        <rFont val="Calibri"/>
        <family val="2"/>
      </rPr>
      <t>(s'accepta penjador de tovalloles calent)</t>
    </r>
  </si>
  <si>
    <t>NO APLICA</t>
  </si>
  <si>
    <t>Cristalleria (vas/copes): com a mínim 2 unitats per persona. Totes les peces han de ser del mateix joc</t>
  </si>
  <si>
    <t>Espai específic per a recepció amb taula o taulell</t>
  </si>
  <si>
    <t>Disposa d'una entrada de servei diferent a l'entrada principal</t>
  </si>
  <si>
    <t>El gramatge de les tovalloles és igual o superior a 450 gr / m²</t>
  </si>
  <si>
    <t>Finestra amb llum natural i ventilació directa a l'exterior</t>
  </si>
  <si>
    <t>Tenir un restaurant addicional al bufet/restaurant de l'hotel</t>
  </si>
  <si>
    <t>Kit de costura</t>
  </si>
  <si>
    <t>Piscina / SPA / Gimnàs</t>
  </si>
  <si>
    <t>Disposa de tovalloles per a la piscina / spa / gimnàs (en cas de comptar amb aquest equipament)</t>
  </si>
  <si>
    <r>
      <t>Servei de massatges</t>
    </r>
    <r>
      <rPr>
        <sz val="11"/>
        <rFont val="Calibri"/>
        <family val="2"/>
      </rPr>
      <t xml:space="preserve"> amb personal qualificat (massatge corporal sencer, shiatsu, reflexologia… ). Superfície mínima de la cabina: 8</t>
    </r>
    <r>
      <rPr>
        <i/>
        <sz val="11"/>
        <rFont val="Calibri"/>
        <family val="2"/>
      </rPr>
      <t xml:space="preserve"> m</t>
    </r>
    <r>
      <rPr>
        <sz val="11"/>
        <rFont val="Calibri"/>
        <family val="2"/>
      </rPr>
      <t>²</t>
    </r>
  </si>
  <si>
    <t>Punts assolits piscina /spa / gimnàs</t>
  </si>
  <si>
    <t>Punts assolits oci "altres"</t>
  </si>
  <si>
    <r>
      <t>Saló de bellesa</t>
    </r>
    <r>
      <rPr>
        <sz val="11"/>
        <rFont val="Calibri"/>
        <family val="2"/>
      </rPr>
      <t xml:space="preserve"> amb mínim 4 tractaments diferents. </t>
    </r>
    <r>
      <rPr>
        <i/>
        <sz val="11"/>
        <rFont val="Calibri"/>
        <family val="2"/>
      </rPr>
      <t>Superfície mínima de la cabina: 8 m²</t>
    </r>
  </si>
  <si>
    <t>Màxim punts que es poden assolir bar/cafeteria</t>
  </si>
  <si>
    <t>Màxim punts que es poden assolir restaurant</t>
  </si>
  <si>
    <t>Màxim punts que es poden assolir room service</t>
  </si>
  <si>
    <t>Màxim punts que es poden assolir resta d'ítems</t>
  </si>
  <si>
    <t xml:space="preserve">Màxim punts que es poden assolir (Total apartat) </t>
  </si>
  <si>
    <t xml:space="preserve">Total ITEMS obligatoris (Total apartat) </t>
  </si>
  <si>
    <t>Màxim punts que es poden assolir (Total apartat)</t>
  </si>
  <si>
    <t>Punts piscina /spa / gimnàs</t>
  </si>
  <si>
    <t>Punts  oci "altres"</t>
  </si>
  <si>
    <t>Altres Serveis / Serveis complementaris</t>
  </si>
  <si>
    <t>Capacitat</t>
  </si>
  <si>
    <t>VII</t>
  </si>
  <si>
    <t>Eines d'asegurament d'atenció al client</t>
  </si>
  <si>
    <t>VIII</t>
  </si>
  <si>
    <t>TOTAL PUNTS</t>
  </si>
  <si>
    <t>Instal.lacions</t>
  </si>
  <si>
    <t>Equipament dels apartaments</t>
  </si>
  <si>
    <t xml:space="preserve"> ITEMS OBLIGATORIS </t>
  </si>
  <si>
    <t>Items d'obligat compliment</t>
  </si>
  <si>
    <t>APARTHOTELS totes les categories</t>
  </si>
  <si>
    <t>Lliteres: la separació vertical entre llits (somiers) ha de ser de mínim 75 cm</t>
  </si>
  <si>
    <t>Ítems obligatoris assolits piscina /spa / gimnàs</t>
  </si>
  <si>
    <t>Ítems assolits oci "altres"</t>
  </si>
  <si>
    <t>TOTAL ÍTEMS OBLIGATORIS</t>
  </si>
  <si>
    <t>L'apartament està equipat amb lliteres?</t>
  </si>
  <si>
    <t xml:space="preserve">L'esmorzar inclòs en el règim d'AD (bufet o carta), inclou: </t>
  </si>
  <si>
    <t xml:space="preserve">Servei de bugaderia / espai de bugaderia dotat amb mínim 1 rentadora i 1 assecadora </t>
  </si>
  <si>
    <r>
      <t xml:space="preserve">Servei de neteja química / neteja en sec </t>
    </r>
    <r>
      <rPr>
        <i/>
        <sz val="11"/>
        <rFont val="Calibri"/>
        <family val="2"/>
      </rPr>
      <t>(recollida abans de les 9 del mati, entrega en 24 hores). Caps de setmana i festius exclosos.</t>
    </r>
  </si>
  <si>
    <r>
      <t xml:space="preserve">Servei de neteja química / neteja en sec </t>
    </r>
    <r>
      <rPr>
        <i/>
        <sz val="11"/>
        <rFont val="Calibri"/>
        <family val="2"/>
      </rPr>
      <t>(recollida abans de les 9 del matí, entrega en 12 hores). Caps de setmana i festius exclosos.</t>
    </r>
  </si>
  <si>
    <t>Cal disposar del distintiu gràfic oficial en un lloc fàcilment visible (placa de classificació d'allotjament turístic)</t>
  </si>
  <si>
    <r>
      <t>Disposa de sofà/s i butaca/ques a la recepció p</t>
    </r>
    <r>
      <rPr>
        <sz val="11"/>
        <rFont val="Calibri"/>
        <family val="2"/>
      </rPr>
      <t>er a un 3% de la màxima ocupació amb un mínim de 4 pax</t>
    </r>
  </si>
  <si>
    <t>Sempre i quan la normativa ho permeti, es disposa d'un espai que permet l'arribada i sortida de passatgers senyalitzat amb gual o similar per a càrrega i descàrrega.</t>
  </si>
  <si>
    <t>Sala comuna amb 2 rentadores i 1 assecadora com a mínim</t>
  </si>
  <si>
    <t>El bany es troba en bon estat de conservació i en bones condicions d'higiene.</t>
  </si>
  <si>
    <t>El 100% dels apartaments disposen d'una cambra de bany completa (lavabo / WC / dutxa o banyera) per cada 6 places d'ocupació.</t>
  </si>
  <si>
    <t>50% dels banys tenen el WC en un espai independent.</t>
  </si>
  <si>
    <t>La mida de les tovalloles és superior a 50 cm x 100 cm (lavabo) i 70 cm x 130 cm (bany).</t>
  </si>
  <si>
    <t>El 10% dels llits tenen una longitud de almenys 2,10 m</t>
  </si>
  <si>
    <t>Llits supletoris: la mida mínima dels llits supletoris individuals és 0,80 x 1,90 m i doble 1,35 m x 1,90 m.  La mida mínima dels llits supletoris individuals (ús exclusiu infants) és 0,80 x 1,80 m, i doble 1,35 x 1,80 m.</t>
  </si>
  <si>
    <t>Finestra o balcó per tenir llum natural</t>
  </si>
  <si>
    <t>Disposa de wifi a tots els apartaments</t>
  </si>
  <si>
    <t>Màxim PUNTS màxim que és possible aconseguir</t>
  </si>
  <si>
    <t>Punts requerits per assolir la categoria</t>
  </si>
  <si>
    <r>
      <rPr>
        <b/>
        <sz val="11"/>
        <rFont val="Calibri"/>
        <family val="2"/>
        <scheme val="minor"/>
      </rPr>
      <t>Llits supletoris:</t>
    </r>
    <r>
      <rPr>
        <sz val="11"/>
        <rFont val="Calibri"/>
        <family val="2"/>
        <scheme val="minor"/>
      </rPr>
      <t xml:space="preserve"> Es poden posar llits supletoris només als dormitoris i han de ser llits baixos, llits plegables o sofàs-llit. El seu matalàs ha de complir una  mida mínima de 80x190 cm per a individual i 135x190 cm per a doble, i 13 cm de gruix, a excepció dels llits destinats a ús exclusiu d'infants fins a 12 anys, que poden ser llits baixos, llits plegables, sofàs-llit o lliteres i han de tenir una mida minima de 80x180 cm o 135x180cm, i 13 cm de gruix, (o inferior per a lliteres, en compliment de la norma de qualitat UNE-EN 747-1:2012+A1:2015 (*). </t>
    </r>
    <r>
      <rPr>
        <b/>
        <sz val="11"/>
        <rFont val="Calibri"/>
        <family val="2"/>
        <scheme val="minor"/>
      </rPr>
      <t>Màxim 2 places en llits supletoris per dormitori</t>
    </r>
    <r>
      <rPr>
        <sz val="11"/>
        <rFont val="Calibri"/>
        <family val="2"/>
        <scheme val="minor"/>
      </rPr>
      <t xml:space="preserve">. En tots els casos, per als llits supletoris, un cop desplegats, cal una zona de pas igual o superior a 40 cm, al voltant del llit (laterals i peu), o bé 40 cm a un dels laterals i al peu, si el llit és a tocar de la paret. En el cas de llitera, cal una zona de pas igual o superior a 80 cm com a mínim a un dels laterals. </t>
    </r>
  </si>
  <si>
    <r>
      <rPr>
        <b/>
        <sz val="11"/>
        <color rgb="FFC00000"/>
        <rFont val="Calibri"/>
        <family val="2"/>
        <scheme val="minor"/>
      </rPr>
      <t>ESTUDIS:</t>
    </r>
    <r>
      <rPr>
        <sz val="11"/>
        <rFont val="Calibri"/>
        <family val="2"/>
        <scheme val="minor"/>
      </rPr>
      <t xml:space="preserve"> Màxim 5 places. La mida del matalàs ha complir la mida mínima exigida per a la seva categoria, a excepció dels llits destinats a ús exclusiu d'infants fins a 12 anys, que han de tenir una mida mínima de 80x180 cm per a individual i 135x180 cm per a doble, i 13 cm de gruix (o inferior en compliment de la norma de qualitat UNE-EN 747-1:2012+A1:2015.)</t>
    </r>
  </si>
  <si>
    <t>Llits supletoris: matalassos en bon estat de conservació i 13 cm de gruix</t>
  </si>
  <si>
    <r>
      <rPr>
        <b/>
        <sz val="11"/>
        <color rgb="FFC00000"/>
        <rFont val="Calibri"/>
        <family val="2"/>
        <scheme val="minor"/>
      </rPr>
      <t>En tots els casos</t>
    </r>
    <r>
      <rPr>
        <sz val="11"/>
        <color rgb="FFC00000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la suma total de places en llits supletoris no pot superar el 50% de la capacitat de l'establiment</t>
    </r>
  </si>
  <si>
    <t xml:space="preserve">Total items obligatoris </t>
  </si>
  <si>
    <t>Items 196 - 202 (bar cafeteria)</t>
  </si>
  <si>
    <t>Items 240 - 262 (servei restauració)</t>
  </si>
  <si>
    <t>Items 263 - 270 (room service)</t>
  </si>
  <si>
    <t>Items  315 - 322 (piscina / spa / gimnàs)</t>
  </si>
  <si>
    <t>Items 331 - 342  (sales de conferències / banquets)</t>
  </si>
  <si>
    <t>Capacitat de les àrees de restauració com a mínim per al 80% de les places</t>
  </si>
  <si>
    <r>
      <t xml:space="preserve">Capacitat de les àrees de restauració com a mínim per al </t>
    </r>
    <r>
      <rPr>
        <sz val="11"/>
        <rFont val="Calibri"/>
        <family val="2"/>
      </rPr>
      <t>50% de les places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</si>
  <si>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>(cobreix el 30% dels apartaments), o presta servei de transfer fins el pàrquing/garatge, si aquest es troba a una distància superior. (S'ha d'indicar a la Carta de Serveis)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</si>
  <si>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>(cobreix el 50% dels apartaments), o presta servei de transfer fins el pàrquing/garatge, si aquest es troba a una distància superior. (S'ha d'indicar a la Carta de Serveis)</t>
    </r>
  </si>
  <si>
    <t>Apartaments amb aire condicionat i termòstat individual</t>
  </si>
  <si>
    <t>Aire condicionat al restaurant</t>
  </si>
  <si>
    <t>Aire condicionat al bar</t>
  </si>
  <si>
    <t>Aire condicionat als salons</t>
  </si>
  <si>
    <t>Aire condicionat a la recepció</t>
  </si>
  <si>
    <t>RESUM ÍTEMS PER CATEGORIA</t>
  </si>
  <si>
    <t>PUNTS PER ÀREA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</si>
</sst>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indexed="56"/>
      <name val="Calibri"/>
      <family val="2"/>
      <scheme val="minor"/>
    </font>
    <font>
      <strike/>
      <sz val="9"/>
      <color indexed="17"/>
      <name val="Calibri"/>
      <family val="2"/>
    </font>
    <font>
      <sz val="10"/>
      <name val="Arial"/>
      <family val="2"/>
    </font>
    <font>
      <i/>
      <strike/>
      <sz val="8"/>
      <name val="Calibri"/>
      <family val="2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3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b/>
      <i/>
      <sz val="11"/>
      <name val="Calibri"/>
      <family val="2"/>
    </font>
    <font>
      <b/>
      <sz val="11"/>
      <color theme="0" tint="-0.249977111117893"/>
      <name val="Calibri"/>
      <family val="2"/>
      <scheme val="minor"/>
    </font>
    <font>
      <sz val="11"/>
      <color indexed="10"/>
      <name val="Calibri"/>
      <family val="2"/>
    </font>
    <font>
      <i/>
      <vertAlign val="superscript"/>
      <sz val="11"/>
      <name val="Calibri"/>
      <family val="2"/>
    </font>
    <font>
      <i/>
      <sz val="11"/>
      <color theme="0" tint="-0.499984740745262"/>
      <name val="Calibri"/>
      <family val="2"/>
    </font>
    <font>
      <b/>
      <i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27"/>
    <xf numFmtId="0" fontId="1" fillId="0" borderId="0"/>
    <xf numFmtId="9" fontId="1" fillId="0" borderId="0" applyFont="0" applyFill="0" applyBorder="0" applyAlignment="0" applyProtection="0"/>
  </cellStyleXfs>
  <cellXfs count="802">
    <xf numFmtId="0" fontId="0" fillId="0" borderId="0" xfId="0"/>
    <xf numFmtId="0" fontId="4" fillId="0" borderId="13" xfId="3" applyFont="1" applyFill="1" applyBorder="1" applyAlignment="1" applyProtection="1">
      <alignment vertical="center"/>
    </xf>
    <xf numFmtId="0" fontId="0" fillId="0" borderId="0" xfId="0" applyProtection="1"/>
    <xf numFmtId="17" fontId="3" fillId="3" borderId="0" xfId="2" applyNumberFormat="1" applyFont="1" applyFill="1" applyBorder="1" applyAlignment="1" applyProtection="1"/>
    <xf numFmtId="49" fontId="15" fillId="3" borderId="0" xfId="0" applyNumberFormat="1" applyFont="1" applyFill="1" applyBorder="1" applyAlignment="1" applyProtection="1"/>
    <xf numFmtId="0" fontId="0" fillId="3" borderId="0" xfId="0" applyFill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0" fillId="0" borderId="0" xfId="0" applyFont="1" applyProtection="1"/>
    <xf numFmtId="0" fontId="4" fillId="0" borderId="0" xfId="0" applyFont="1" applyAlignment="1" applyProtection="1">
      <alignment horizont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6" borderId="17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Protection="1"/>
    <xf numFmtId="0" fontId="0" fillId="3" borderId="0" xfId="0" applyFont="1" applyFill="1" applyProtection="1"/>
    <xf numFmtId="0" fontId="12" fillId="3" borderId="0" xfId="0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3" borderId="12" xfId="0" applyFont="1" applyFill="1" applyBorder="1" applyAlignment="1" applyProtection="1">
      <alignment vertical="center" wrapText="1"/>
    </xf>
    <xf numFmtId="0" fontId="4" fillId="3" borderId="13" xfId="0" applyFont="1" applyFill="1" applyBorder="1" applyAlignment="1" applyProtection="1">
      <alignment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left" vertical="center" wrapText="1"/>
    </xf>
    <xf numFmtId="0" fontId="18" fillId="3" borderId="12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Protection="1"/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26" fillId="0" borderId="0" xfId="0" applyFont="1" applyBorder="1" applyProtection="1"/>
    <xf numFmtId="0" fontId="17" fillId="0" borderId="0" xfId="0" applyFont="1" applyBorder="1" applyProtection="1"/>
    <xf numFmtId="0" fontId="4" fillId="3" borderId="28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9" fontId="18" fillId="3" borderId="18" xfId="5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7" borderId="43" xfId="0" applyFont="1" applyFill="1" applyBorder="1" applyAlignment="1" applyProtection="1">
      <alignment vertical="center" wrapText="1"/>
    </xf>
    <xf numFmtId="0" fontId="17" fillId="0" borderId="0" xfId="0" applyFont="1" applyFill="1" applyAlignment="1" applyProtection="1">
      <alignment horizontal="center"/>
    </xf>
    <xf numFmtId="0" fontId="17" fillId="3" borderId="0" xfId="0" applyFont="1" applyFill="1" applyProtection="1"/>
    <xf numFmtId="0" fontId="14" fillId="0" borderId="0" xfId="0" applyFont="1" applyFill="1" applyAlignment="1" applyProtection="1">
      <alignment horizontal="left"/>
    </xf>
    <xf numFmtId="9" fontId="18" fillId="3" borderId="0" xfId="5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horizontal="right" vertical="center" wrapText="1"/>
    </xf>
    <xf numFmtId="0" fontId="13" fillId="3" borderId="0" xfId="0" applyFont="1" applyFill="1" applyAlignment="1" applyProtection="1">
      <alignment horizontal="left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right"/>
    </xf>
    <xf numFmtId="0" fontId="4" fillId="5" borderId="12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 vertical="top" wrapText="1"/>
    </xf>
    <xf numFmtId="0" fontId="4" fillId="0" borderId="0" xfId="0" applyFont="1" applyProtection="1"/>
    <xf numFmtId="0" fontId="4" fillId="0" borderId="33" xfId="0" applyFont="1" applyBorder="1" applyAlignment="1" applyProtection="1">
      <alignment horizontal="center"/>
    </xf>
    <xf numFmtId="0" fontId="0" fillId="0" borderId="0" xfId="0" applyFont="1" applyBorder="1" applyProtection="1"/>
    <xf numFmtId="0" fontId="3" fillId="0" borderId="0" xfId="0" applyFont="1" applyAlignment="1" applyProtection="1">
      <alignment horizontal="center"/>
    </xf>
    <xf numFmtId="0" fontId="2" fillId="3" borderId="0" xfId="0" applyFont="1" applyFill="1" applyProtection="1"/>
    <xf numFmtId="0" fontId="2" fillId="0" borderId="0" xfId="0" applyFont="1" applyFill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4" fillId="6" borderId="45" xfId="0" applyFont="1" applyFill="1" applyBorder="1" applyAlignment="1" applyProtection="1">
      <alignment horizontal="center" vertical="center" wrapText="1"/>
    </xf>
    <xf numFmtId="0" fontId="4" fillId="6" borderId="54" xfId="0" applyFont="1" applyFill="1" applyBorder="1" applyAlignment="1" applyProtection="1">
      <alignment horizontal="center" vertical="center" wrapText="1"/>
    </xf>
    <xf numFmtId="0" fontId="4" fillId="6" borderId="55" xfId="0" applyFont="1" applyFill="1" applyBorder="1" applyAlignment="1" applyProtection="1">
      <alignment horizontal="center" vertical="center" wrapText="1"/>
    </xf>
    <xf numFmtId="0" fontId="12" fillId="2" borderId="51" xfId="0" applyFont="1" applyFill="1" applyBorder="1" applyAlignment="1" applyProtection="1">
      <alignment horizontal="center" vertical="center"/>
    </xf>
    <xf numFmtId="0" fontId="4" fillId="3" borderId="49" xfId="0" applyFont="1" applyFill="1" applyBorder="1" applyAlignment="1" applyProtection="1">
      <alignment horizontal="left" vertical="center" wrapText="1"/>
    </xf>
    <xf numFmtId="0" fontId="4" fillId="3" borderId="42" xfId="0" applyFont="1" applyFill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center" vertical="center" wrapText="1"/>
    </xf>
    <xf numFmtId="0" fontId="0" fillId="3" borderId="48" xfId="0" applyFont="1" applyFill="1" applyBorder="1" applyProtection="1"/>
    <xf numFmtId="0" fontId="4" fillId="3" borderId="57" xfId="0" applyFont="1" applyFill="1" applyBorder="1" applyAlignment="1" applyProtection="1">
      <alignment horizontal="left" vertical="center" wrapText="1"/>
    </xf>
    <xf numFmtId="0" fontId="11" fillId="0" borderId="53" xfId="0" applyFont="1" applyFill="1" applyBorder="1" applyAlignment="1" applyProtection="1">
      <alignment horizontal="center"/>
    </xf>
    <xf numFmtId="0" fontId="11" fillId="3" borderId="53" xfId="0" applyFont="1" applyFill="1" applyBorder="1" applyAlignment="1" applyProtection="1">
      <alignment horizontal="center"/>
    </xf>
    <xf numFmtId="0" fontId="11" fillId="0" borderId="46" xfId="0" applyFont="1" applyFill="1" applyBorder="1" applyAlignment="1" applyProtection="1">
      <alignment horizontal="center" vertical="center"/>
    </xf>
    <xf numFmtId="164" fontId="11" fillId="4" borderId="51" xfId="1" applyNumberFormat="1" applyFont="1" applyFill="1" applyBorder="1" applyAlignment="1" applyProtection="1">
      <alignment horizontal="center" wrapText="1"/>
    </xf>
    <xf numFmtId="0" fontId="0" fillId="0" borderId="0" xfId="0" applyFont="1" applyFill="1" applyProtection="1"/>
    <xf numFmtId="0" fontId="28" fillId="0" borderId="0" xfId="0" applyFont="1" applyFill="1" applyProtection="1"/>
    <xf numFmtId="0" fontId="11" fillId="4" borderId="38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center" vertical="center"/>
    </xf>
    <xf numFmtId="0" fontId="4" fillId="3" borderId="52" xfId="0" applyFont="1" applyFill="1" applyBorder="1" applyAlignment="1" applyProtection="1">
      <alignment horizontal="left" vertical="center" wrapText="1"/>
    </xf>
    <xf numFmtId="0" fontId="4" fillId="3" borderId="53" xfId="0" applyFont="1" applyFill="1" applyBorder="1" applyAlignment="1" applyProtection="1">
      <alignment horizontal="left" vertical="center" wrapText="1"/>
    </xf>
    <xf numFmtId="0" fontId="29" fillId="11" borderId="47" xfId="0" applyFont="1" applyFill="1" applyBorder="1" applyAlignment="1" applyProtection="1">
      <alignment horizontal="center" vertical="center"/>
    </xf>
    <xf numFmtId="0" fontId="28" fillId="11" borderId="35" xfId="0" applyFont="1" applyFill="1" applyBorder="1" applyAlignment="1" applyProtection="1">
      <alignment horizontal="center"/>
    </xf>
    <xf numFmtId="0" fontId="30" fillId="3" borderId="0" xfId="0" applyFont="1" applyFill="1" applyBorder="1" applyProtection="1"/>
    <xf numFmtId="0" fontId="4" fillId="3" borderId="0" xfId="0" applyFont="1" applyFill="1" applyBorder="1" applyProtection="1"/>
    <xf numFmtId="0" fontId="28" fillId="3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7" fillId="0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horizontal="left" vertical="center" wrapText="1"/>
    </xf>
    <xf numFmtId="0" fontId="11" fillId="0" borderId="0" xfId="0" applyFont="1" applyFill="1" applyProtection="1"/>
    <xf numFmtId="0" fontId="12" fillId="7" borderId="46" xfId="0" applyFont="1" applyFill="1" applyBorder="1" applyAlignment="1" applyProtection="1">
      <alignment horizontal="center" vertical="center" wrapText="1"/>
    </xf>
    <xf numFmtId="9" fontId="18" fillId="3" borderId="43" xfId="5" applyFont="1" applyFill="1" applyBorder="1" applyAlignment="1" applyProtection="1">
      <alignment horizontal="center" vertical="center" wrapText="1"/>
    </xf>
    <xf numFmtId="0" fontId="4" fillId="3" borderId="56" xfId="0" applyFont="1" applyFill="1" applyBorder="1" applyAlignment="1" applyProtection="1">
      <alignment horizontal="center" vertical="center" wrapText="1"/>
    </xf>
    <xf numFmtId="164" fontId="11" fillId="4" borderId="51" xfId="1" applyNumberFormat="1" applyFont="1" applyFill="1" applyBorder="1" applyAlignment="1" applyProtection="1">
      <alignment horizontal="center" vertical="center"/>
    </xf>
    <xf numFmtId="0" fontId="11" fillId="4" borderId="50" xfId="0" applyFont="1" applyFill="1" applyBorder="1" applyAlignment="1" applyProtection="1">
      <alignment horizontal="left" vertical="center" wrapText="1"/>
    </xf>
    <xf numFmtId="164" fontId="11" fillId="4" borderId="43" xfId="1" applyNumberFormat="1" applyFont="1" applyFill="1" applyBorder="1" applyAlignment="1" applyProtection="1">
      <alignment horizontal="center" vertical="center"/>
    </xf>
    <xf numFmtId="164" fontId="11" fillId="3" borderId="46" xfId="1" applyNumberFormat="1" applyFont="1" applyFill="1" applyBorder="1" applyAlignment="1" applyProtection="1">
      <alignment horizontal="center" vertical="center"/>
    </xf>
    <xf numFmtId="0" fontId="28" fillId="11" borderId="5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/>
    </xf>
    <xf numFmtId="0" fontId="28" fillId="9" borderId="6" xfId="0" applyFont="1" applyFill="1" applyBorder="1" applyAlignment="1" applyProtection="1">
      <alignment horizontal="center"/>
    </xf>
    <xf numFmtId="0" fontId="28" fillId="9" borderId="51" xfId="0" applyFont="1" applyFill="1" applyBorder="1" applyAlignment="1" applyProtection="1">
      <alignment horizontal="center"/>
    </xf>
    <xf numFmtId="0" fontId="33" fillId="0" borderId="0" xfId="0" applyFont="1" applyProtection="1"/>
    <xf numFmtId="0" fontId="34" fillId="3" borderId="0" xfId="0" applyFont="1" applyFill="1" applyBorder="1" applyProtection="1"/>
    <xf numFmtId="0" fontId="17" fillId="0" borderId="0" xfId="0" applyFont="1" applyProtection="1"/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vertical="center" wrapText="1"/>
    </xf>
    <xf numFmtId="9" fontId="4" fillId="3" borderId="0" xfId="5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wrapText="1"/>
    </xf>
    <xf numFmtId="0" fontId="11" fillId="0" borderId="0" xfId="0" applyFont="1" applyBorder="1" applyAlignment="1" applyProtection="1">
      <alignment wrapText="1"/>
    </xf>
    <xf numFmtId="0" fontId="28" fillId="9" borderId="5" xfId="0" applyFont="1" applyFill="1" applyBorder="1" applyAlignment="1" applyProtection="1">
      <alignment vertical="center" wrapText="1"/>
    </xf>
    <xf numFmtId="0" fontId="28" fillId="9" borderId="6" xfId="0" applyFont="1" applyFill="1" applyBorder="1" applyAlignment="1" applyProtection="1">
      <alignment vertical="center" wrapText="1"/>
    </xf>
    <xf numFmtId="0" fontId="6" fillId="9" borderId="5" xfId="0" applyFont="1" applyFill="1" applyBorder="1" applyAlignment="1" applyProtection="1">
      <alignment vertical="center" wrapText="1"/>
    </xf>
    <xf numFmtId="0" fontId="6" fillId="9" borderId="6" xfId="0" applyFont="1" applyFill="1" applyBorder="1" applyAlignment="1" applyProtection="1">
      <alignment vertical="center" wrapText="1"/>
    </xf>
    <xf numFmtId="0" fontId="28" fillId="9" borderId="31" xfId="0" applyFont="1" applyFill="1" applyBorder="1" applyAlignment="1" applyProtection="1">
      <alignment vertical="top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/>
    </xf>
    <xf numFmtId="0" fontId="11" fillId="4" borderId="51" xfId="0" applyFont="1" applyFill="1" applyBorder="1" applyAlignment="1" applyProtection="1">
      <alignment horizontal="center"/>
    </xf>
    <xf numFmtId="0" fontId="14" fillId="12" borderId="37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horizontal="center"/>
    </xf>
    <xf numFmtId="0" fontId="11" fillId="0" borderId="36" xfId="0" applyFont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vertical="center" wrapText="1"/>
    </xf>
    <xf numFmtId="9" fontId="33" fillId="0" borderId="0" xfId="5" applyFont="1" applyFill="1" applyBorder="1" applyAlignment="1" applyProtection="1">
      <alignment horizontal="center" vertical="center"/>
    </xf>
    <xf numFmtId="0" fontId="14" fillId="3" borderId="46" xfId="0" applyFont="1" applyFill="1" applyBorder="1" applyAlignment="1" applyProtection="1">
      <alignment horizontal="center" vertical="center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8" fillId="0" borderId="13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Protection="1"/>
    <xf numFmtId="0" fontId="4" fillId="3" borderId="40" xfId="0" applyFont="1" applyFill="1" applyBorder="1" applyAlignment="1" applyProtection="1">
      <alignment horizontal="left" vertical="center" wrapText="1"/>
    </xf>
    <xf numFmtId="0" fontId="4" fillId="5" borderId="64" xfId="0" applyFont="1" applyFill="1" applyBorder="1" applyAlignment="1" applyProtection="1">
      <alignment horizontal="center" vertical="center" wrapText="1"/>
    </xf>
    <xf numFmtId="0" fontId="17" fillId="0" borderId="38" xfId="0" applyFont="1" applyBorder="1" applyProtection="1"/>
    <xf numFmtId="0" fontId="4" fillId="0" borderId="9" xfId="3" applyFont="1" applyFill="1" applyBorder="1" applyAlignment="1" applyProtection="1">
      <alignment vertical="center"/>
    </xf>
    <xf numFmtId="0" fontId="5" fillId="0" borderId="61" xfId="0" applyFont="1" applyFill="1" applyBorder="1" applyAlignment="1" applyProtection="1">
      <alignment horizontal="center" vertical="center" wrapText="1"/>
    </xf>
    <xf numFmtId="9" fontId="12" fillId="3" borderId="65" xfId="5" applyFont="1" applyFill="1" applyBorder="1" applyAlignment="1" applyProtection="1">
      <alignment horizontal="center" vertical="center" wrapText="1"/>
    </xf>
    <xf numFmtId="9" fontId="4" fillId="3" borderId="65" xfId="5" applyFont="1" applyFill="1" applyBorder="1" applyAlignment="1" applyProtection="1">
      <alignment horizontal="center" vertical="center" wrapText="1"/>
    </xf>
    <xf numFmtId="0" fontId="12" fillId="3" borderId="51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left" vertical="center" wrapText="1"/>
    </xf>
    <xf numFmtId="0" fontId="11" fillId="4" borderId="51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vertical="center" wrapText="1"/>
    </xf>
    <xf numFmtId="0" fontId="18" fillId="3" borderId="36" xfId="0" applyFont="1" applyFill="1" applyBorder="1" applyProtection="1"/>
    <xf numFmtId="0" fontId="12" fillId="3" borderId="47" xfId="0" applyFont="1" applyFill="1" applyBorder="1" applyAlignment="1" applyProtection="1">
      <alignment horizontal="center" vertical="center" wrapText="1"/>
    </xf>
    <xf numFmtId="0" fontId="12" fillId="7" borderId="51" xfId="0" applyFont="1" applyFill="1" applyBorder="1" applyAlignment="1" applyProtection="1">
      <alignment vertical="center" wrapText="1"/>
    </xf>
    <xf numFmtId="0" fontId="12" fillId="7" borderId="51" xfId="0" applyFont="1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3" borderId="64" xfId="0" applyFont="1" applyFill="1" applyBorder="1" applyAlignment="1" applyProtection="1">
      <alignment horizontal="center" vertical="center" wrapText="1"/>
    </xf>
    <xf numFmtId="0" fontId="12" fillId="3" borderId="34" xfId="0" applyFont="1" applyFill="1" applyBorder="1" applyAlignment="1" applyProtection="1">
      <alignment vertical="center" wrapText="1"/>
    </xf>
    <xf numFmtId="0" fontId="12" fillId="7" borderId="4" xfId="0" applyFont="1" applyFill="1" applyBorder="1" applyAlignment="1" applyProtection="1">
      <alignment vertical="center" wrapText="1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4" fillId="5" borderId="63" xfId="0" applyFont="1" applyFill="1" applyBorder="1" applyAlignment="1" applyProtection="1">
      <alignment horizontal="center" vertical="center" wrapText="1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5" borderId="60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 wrapText="1"/>
    </xf>
    <xf numFmtId="0" fontId="11" fillId="13" borderId="53" xfId="0" applyFont="1" applyFill="1" applyBorder="1" applyAlignment="1" applyProtection="1">
      <alignment horizontal="center" vertical="center" wrapText="1"/>
    </xf>
    <xf numFmtId="0" fontId="11" fillId="3" borderId="37" xfId="0" applyFont="1" applyFill="1" applyBorder="1" applyAlignment="1" applyProtection="1">
      <alignment horizontal="left" vertical="center" wrapText="1"/>
    </xf>
    <xf numFmtId="9" fontId="4" fillId="3" borderId="4" xfId="5" applyFont="1" applyFill="1" applyBorder="1" applyAlignment="1" applyProtection="1">
      <alignment horizontal="center" vertical="center" wrapText="1"/>
    </xf>
    <xf numFmtId="0" fontId="4" fillId="0" borderId="36" xfId="0" applyFont="1" applyBorder="1" applyProtection="1"/>
    <xf numFmtId="0" fontId="11" fillId="4" borderId="65" xfId="0" applyFont="1" applyFill="1" applyBorder="1" applyAlignment="1" applyProtection="1">
      <alignment horizontal="left" vertical="center" wrapText="1"/>
    </xf>
    <xf numFmtId="0" fontId="11" fillId="4" borderId="39" xfId="0" applyFont="1" applyFill="1" applyBorder="1" applyAlignment="1" applyProtection="1">
      <alignment horizontal="center" vertical="center" wrapText="1"/>
    </xf>
    <xf numFmtId="0" fontId="11" fillId="13" borderId="58" xfId="0" applyFont="1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12" borderId="53" xfId="0" applyFont="1" applyFill="1" applyBorder="1" applyAlignment="1" applyProtection="1">
      <alignment horizontal="center" vertical="center" wrapText="1"/>
    </xf>
    <xf numFmtId="0" fontId="12" fillId="7" borderId="65" xfId="0" applyFont="1" applyFill="1" applyBorder="1" applyAlignment="1" applyProtection="1">
      <alignment vertical="center" wrapText="1"/>
    </xf>
    <xf numFmtId="0" fontId="12" fillId="3" borderId="37" xfId="0" applyFont="1" applyFill="1" applyBorder="1" applyAlignment="1" applyProtection="1">
      <alignment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12" fillId="12" borderId="69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28" fillId="9" borderId="6" xfId="0" applyFont="1" applyFill="1" applyBorder="1" applyAlignment="1" applyProtection="1">
      <alignment vertical="top"/>
    </xf>
    <xf numFmtId="0" fontId="4" fillId="3" borderId="60" xfId="0" applyFont="1" applyFill="1" applyBorder="1" applyAlignment="1" applyProtection="1">
      <alignment horizontal="center" vertical="center" wrapText="1"/>
    </xf>
    <xf numFmtId="0" fontId="11" fillId="4" borderId="51" xfId="0" applyFont="1" applyFill="1" applyBorder="1" applyAlignment="1" applyProtection="1">
      <alignment horizontal="left" vertical="center" wrapText="1"/>
    </xf>
    <xf numFmtId="0" fontId="11" fillId="8" borderId="3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4" xfId="0" applyFont="1" applyBorder="1" applyProtection="1"/>
    <xf numFmtId="0" fontId="11" fillId="4" borderId="6" xfId="0" applyFont="1" applyFill="1" applyBorder="1" applyAlignment="1" applyProtection="1">
      <alignment horizontal="center" vertical="center" wrapText="1"/>
    </xf>
    <xf numFmtId="0" fontId="12" fillId="3" borderId="51" xfId="0" applyFont="1" applyFill="1" applyBorder="1" applyAlignment="1" applyProtection="1">
      <alignment vertical="center" wrapText="1"/>
    </xf>
    <xf numFmtId="0" fontId="12" fillId="7" borderId="44" xfId="0" applyFont="1" applyFill="1" applyBorder="1" applyAlignment="1" applyProtection="1">
      <alignment horizontal="center" vertical="center" wrapText="1"/>
    </xf>
    <xf numFmtId="9" fontId="18" fillId="3" borderId="51" xfId="5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wrapText="1"/>
    </xf>
    <xf numFmtId="0" fontId="33" fillId="0" borderId="59" xfId="0" applyFont="1" applyBorder="1" applyProtection="1"/>
    <xf numFmtId="0" fontId="4" fillId="0" borderId="36" xfId="0" applyFont="1" applyBorder="1" applyAlignment="1">
      <alignment horizontal="left" wrapText="1"/>
    </xf>
    <xf numFmtId="0" fontId="0" fillId="0" borderId="36" xfId="0" applyBorder="1"/>
    <xf numFmtId="0" fontId="0" fillId="0" borderId="36" xfId="0" applyBorder="1" applyAlignment="1">
      <alignment horizontal="left"/>
    </xf>
    <xf numFmtId="0" fontId="3" fillId="0" borderId="0" xfId="0" applyFont="1" applyBorder="1" applyAlignment="1" applyProtection="1">
      <alignment horizontal="center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>
      <alignment vertical="top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Protection="1"/>
    <xf numFmtId="0" fontId="17" fillId="0" borderId="0" xfId="0" applyFont="1" applyFill="1" applyProtection="1"/>
    <xf numFmtId="0" fontId="37" fillId="0" borderId="0" xfId="0" applyFont="1" applyFill="1" applyAlignment="1" applyProtection="1">
      <alignment horizontal="center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5" borderId="53" xfId="0" applyFont="1" applyFill="1" applyBorder="1" applyAlignment="1" applyProtection="1">
      <alignment horizontal="center" vertical="center" wrapText="1"/>
    </xf>
    <xf numFmtId="0" fontId="4" fillId="3" borderId="53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5" borderId="70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69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5" borderId="52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33" fillId="3" borderId="0" xfId="0" applyFont="1" applyFill="1" applyProtection="1"/>
    <xf numFmtId="0" fontId="11" fillId="10" borderId="4" xfId="0" applyFont="1" applyFill="1" applyBorder="1" applyAlignment="1" applyProtection="1">
      <alignment vertical="center" wrapText="1"/>
    </xf>
    <xf numFmtId="0" fontId="11" fillId="10" borderId="5" xfId="0" applyFont="1" applyFill="1" applyBorder="1" applyAlignment="1" applyProtection="1">
      <alignment vertical="center" wrapText="1"/>
    </xf>
    <xf numFmtId="0" fontId="4" fillId="13" borderId="71" xfId="0" applyFont="1" applyFill="1" applyBorder="1" applyAlignment="1" applyProtection="1">
      <alignment horizontal="left" vertical="center" wrapText="1"/>
    </xf>
    <xf numFmtId="0" fontId="4" fillId="3" borderId="63" xfId="0" applyFont="1" applyFill="1" applyBorder="1" applyAlignment="1" applyProtection="1">
      <alignment horizontal="center" vertical="center" wrapText="1"/>
    </xf>
    <xf numFmtId="0" fontId="4" fillId="13" borderId="40" xfId="0" applyFont="1" applyFill="1" applyBorder="1" applyAlignment="1" applyProtection="1">
      <alignment horizontal="center" vertical="center" wrapText="1"/>
    </xf>
    <xf numFmtId="9" fontId="18" fillId="3" borderId="65" xfId="5" applyFont="1" applyFill="1" applyBorder="1" applyAlignment="1" applyProtection="1">
      <alignment horizontal="center" vertical="center" wrapText="1"/>
    </xf>
    <xf numFmtId="0" fontId="12" fillId="7" borderId="65" xfId="0" applyFont="1" applyFill="1" applyBorder="1" applyAlignment="1" applyProtection="1">
      <alignment horizontal="center" vertical="center" wrapText="1"/>
    </xf>
    <xf numFmtId="0" fontId="4" fillId="3" borderId="62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4" fillId="6" borderId="74" xfId="0" applyFont="1" applyFill="1" applyBorder="1" applyAlignment="1" applyProtection="1">
      <alignment horizontal="center" vertical="center" wrapText="1"/>
    </xf>
    <xf numFmtId="0" fontId="4" fillId="6" borderId="75" xfId="0" applyFont="1" applyFill="1" applyBorder="1" applyAlignment="1" applyProtection="1">
      <alignment horizontal="center" vertical="center" wrapText="1"/>
    </xf>
    <xf numFmtId="0" fontId="4" fillId="6" borderId="77" xfId="0" applyFont="1" applyFill="1" applyBorder="1" applyAlignment="1" applyProtection="1">
      <alignment horizontal="center" vertical="center" wrapText="1"/>
    </xf>
    <xf numFmtId="0" fontId="17" fillId="0" borderId="36" xfId="0" applyFont="1" applyBorder="1" applyProtection="1"/>
    <xf numFmtId="0" fontId="4" fillId="3" borderId="62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left" vertical="center" wrapText="1"/>
    </xf>
    <xf numFmtId="0" fontId="4" fillId="3" borderId="73" xfId="0" applyFont="1" applyFill="1" applyBorder="1" applyAlignment="1" applyProtection="1">
      <alignment horizontal="left" vertical="center" wrapText="1"/>
    </xf>
    <xf numFmtId="0" fontId="11" fillId="3" borderId="48" xfId="0" applyFont="1" applyFill="1" applyBorder="1" applyAlignment="1" applyProtection="1">
      <alignment horizontal="left" vertical="center" wrapText="1"/>
    </xf>
    <xf numFmtId="0" fontId="4" fillId="3" borderId="41" xfId="0" applyFont="1" applyFill="1" applyBorder="1" applyAlignment="1" applyProtection="1">
      <alignment horizontal="center" vertical="center" wrapText="1"/>
    </xf>
    <xf numFmtId="0" fontId="4" fillId="0" borderId="78" xfId="0" applyFont="1" applyFill="1" applyBorder="1" applyAlignment="1" applyProtection="1">
      <alignment horizontal="center" vertical="center" wrapText="1"/>
    </xf>
    <xf numFmtId="0" fontId="4" fillId="5" borderId="78" xfId="0" applyFont="1" applyFill="1" applyBorder="1" applyAlignment="1" applyProtection="1">
      <alignment horizontal="center" vertical="center" wrapText="1"/>
    </xf>
    <xf numFmtId="0" fontId="4" fillId="5" borderId="79" xfId="0" applyFont="1" applyFill="1" applyBorder="1" applyAlignment="1" applyProtection="1">
      <alignment horizontal="center" vertical="center" wrapText="1"/>
    </xf>
    <xf numFmtId="0" fontId="4" fillId="3" borderId="53" xfId="3" applyFont="1" applyFill="1" applyBorder="1" applyAlignment="1" applyProtection="1">
      <alignment horizontal="center" vertical="center"/>
    </xf>
    <xf numFmtId="0" fontId="4" fillId="5" borderId="80" xfId="0" applyFont="1" applyFill="1" applyBorder="1" applyAlignment="1" applyProtection="1">
      <alignment horizontal="center" vertical="center" wrapText="1"/>
    </xf>
    <xf numFmtId="0" fontId="4" fillId="5" borderId="58" xfId="0" applyFont="1" applyFill="1" applyBorder="1" applyAlignment="1" applyProtection="1">
      <alignment horizontal="center" vertical="center" wrapText="1"/>
    </xf>
    <xf numFmtId="0" fontId="4" fillId="0" borderId="72" xfId="0" applyFont="1" applyFill="1" applyBorder="1" applyAlignment="1" applyProtection="1">
      <alignment horizontal="center"/>
    </xf>
    <xf numFmtId="0" fontId="11" fillId="4" borderId="51" xfId="0" applyFont="1" applyFill="1" applyBorder="1" applyAlignment="1" applyProtection="1">
      <alignment vertical="center" wrapText="1"/>
    </xf>
    <xf numFmtId="0" fontId="4" fillId="4" borderId="51" xfId="0" applyFont="1" applyFill="1" applyBorder="1" applyAlignment="1" applyProtection="1">
      <alignment horizontal="center" vertical="center" wrapText="1"/>
    </xf>
    <xf numFmtId="0" fontId="12" fillId="12" borderId="46" xfId="0" applyFont="1" applyFill="1" applyBorder="1" applyAlignment="1" applyProtection="1">
      <alignment horizontal="left" vertical="center" wrapText="1"/>
    </xf>
    <xf numFmtId="0" fontId="12" fillId="12" borderId="43" xfId="0" applyFont="1" applyFill="1" applyBorder="1" applyAlignment="1" applyProtection="1">
      <alignment horizontal="left" vertical="center" wrapText="1"/>
    </xf>
    <xf numFmtId="0" fontId="12" fillId="12" borderId="58" xfId="0" applyFont="1" applyFill="1" applyBorder="1" applyAlignment="1" applyProtection="1">
      <alignment horizontal="center" vertical="center" wrapText="1"/>
    </xf>
    <xf numFmtId="0" fontId="12" fillId="7" borderId="41" xfId="0" applyFont="1" applyFill="1" applyBorder="1" applyAlignment="1" applyProtection="1">
      <alignment vertical="center" wrapText="1"/>
    </xf>
    <xf numFmtId="0" fontId="11" fillId="10" borderId="6" xfId="0" applyFont="1" applyFill="1" applyBorder="1" applyAlignment="1" applyProtection="1">
      <alignment vertical="center" wrapText="1"/>
    </xf>
    <xf numFmtId="0" fontId="4" fillId="3" borderId="24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12" fillId="7" borderId="41" xfId="0" applyFont="1" applyFill="1" applyBorder="1" applyAlignment="1" applyProtection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4" fillId="3" borderId="76" xfId="0" applyFont="1" applyFill="1" applyBorder="1" applyAlignment="1" applyProtection="1">
      <alignment horizontal="left" vertical="center" wrapText="1"/>
    </xf>
    <xf numFmtId="0" fontId="29" fillId="9" borderId="5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/>
    </xf>
    <xf numFmtId="0" fontId="0" fillId="12" borderId="44" xfId="0" applyFont="1" applyFill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center" vertical="center" wrapText="1"/>
    </xf>
    <xf numFmtId="0" fontId="4" fillId="3" borderId="57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4" fillId="5" borderId="40" xfId="0" applyFont="1" applyFill="1" applyBorder="1" applyAlignment="1" applyProtection="1">
      <alignment horizontal="center" vertical="center" wrapText="1"/>
    </xf>
    <xf numFmtId="0" fontId="4" fillId="5" borderId="68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72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5" borderId="62" xfId="0" applyFont="1" applyFill="1" applyBorder="1" applyAlignment="1" applyProtection="1">
      <alignment horizontal="center" vertical="center" wrapText="1"/>
    </xf>
    <xf numFmtId="0" fontId="4" fillId="5" borderId="82" xfId="0" applyFont="1" applyFill="1" applyBorder="1" applyAlignment="1" applyProtection="1">
      <alignment horizontal="center" vertical="center" wrapText="1"/>
    </xf>
    <xf numFmtId="0" fontId="4" fillId="5" borderId="83" xfId="0" applyFont="1" applyFill="1" applyBorder="1" applyAlignment="1" applyProtection="1">
      <alignment horizontal="center" vertical="center" wrapText="1"/>
    </xf>
    <xf numFmtId="0" fontId="4" fillId="5" borderId="73" xfId="0" applyFont="1" applyFill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60" xfId="0" applyFont="1" applyFill="1" applyBorder="1" applyAlignment="1" applyProtection="1">
      <alignment horizontal="center" vertical="center"/>
    </xf>
    <xf numFmtId="0" fontId="4" fillId="5" borderId="52" xfId="0" applyFont="1" applyFill="1" applyBorder="1" applyAlignment="1" applyProtection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</xf>
    <xf numFmtId="0" fontId="4" fillId="5" borderId="58" xfId="0" applyFont="1" applyFill="1" applyBorder="1" applyAlignment="1" applyProtection="1">
      <alignment horizontal="center" vertical="center"/>
    </xf>
    <xf numFmtId="0" fontId="4" fillId="5" borderId="85" xfId="0" applyFont="1" applyFill="1" applyBorder="1" applyAlignment="1" applyProtection="1">
      <alignment horizontal="center" vertical="center" wrapText="1"/>
    </xf>
    <xf numFmtId="0" fontId="4" fillId="4" borderId="82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4" fillId="13" borderId="36" xfId="0" applyFont="1" applyFill="1" applyBorder="1" applyAlignment="1" applyProtection="1">
      <alignment horizontal="left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90" xfId="0" applyFont="1" applyFill="1" applyBorder="1" applyAlignment="1" applyProtection="1">
      <alignment horizontal="center" vertical="center" wrapText="1"/>
    </xf>
    <xf numFmtId="0" fontId="4" fillId="3" borderId="70" xfId="0" applyFont="1" applyFill="1" applyBorder="1" applyAlignment="1" applyProtection="1">
      <alignment horizontal="center" vertical="center" wrapText="1"/>
    </xf>
    <xf numFmtId="0" fontId="4" fillId="5" borderId="37" xfId="0" applyFont="1" applyFill="1" applyBorder="1" applyAlignment="1" applyProtection="1">
      <alignment horizontal="center" vertical="center" wrapText="1"/>
    </xf>
    <xf numFmtId="0" fontId="4" fillId="5" borderId="69" xfId="0" applyFont="1" applyFill="1" applyBorder="1" applyAlignment="1" applyProtection="1">
      <alignment horizontal="center" vertical="center" wrapText="1"/>
    </xf>
    <xf numFmtId="0" fontId="4" fillId="5" borderId="9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5" borderId="9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93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3" borderId="84" xfId="0" applyFont="1" applyFill="1" applyBorder="1" applyAlignment="1" applyProtection="1">
      <alignment horizontal="left" vertical="center" wrapText="1"/>
    </xf>
    <xf numFmtId="0" fontId="4" fillId="3" borderId="94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Protection="1"/>
    <xf numFmtId="0" fontId="4" fillId="3" borderId="19" xfId="0" applyFont="1" applyFill="1" applyBorder="1" applyAlignment="1" applyProtection="1">
      <alignment horizontal="left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0" borderId="91" xfId="0" applyFont="1" applyFill="1" applyBorder="1" applyAlignment="1" applyProtection="1">
      <alignment horizontal="center" vertical="center" wrapText="1"/>
    </xf>
    <xf numFmtId="0" fontId="4" fillId="0" borderId="92" xfId="0" applyFont="1" applyFill="1" applyBorder="1" applyAlignment="1" applyProtection="1">
      <alignment horizontal="center" vertical="center" wrapText="1"/>
    </xf>
    <xf numFmtId="0" fontId="4" fillId="0" borderId="95" xfId="0" applyFont="1" applyFill="1" applyBorder="1" applyAlignment="1" applyProtection="1">
      <alignment vertical="center" wrapText="1"/>
    </xf>
    <xf numFmtId="0" fontId="4" fillId="0" borderId="70" xfId="3" applyFont="1" applyFill="1" applyBorder="1" applyAlignment="1" applyProtection="1">
      <alignment horizontal="center" vertical="center"/>
    </xf>
    <xf numFmtId="0" fontId="4" fillId="0" borderId="53" xfId="3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vertical="center" wrapText="1"/>
    </xf>
    <xf numFmtId="0" fontId="4" fillId="0" borderId="92" xfId="3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horizontal="center" vertical="center"/>
    </xf>
    <xf numFmtId="0" fontId="4" fillId="3" borderId="25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0" fontId="4" fillId="0" borderId="25" xfId="3" applyFont="1" applyFill="1" applyBorder="1" applyAlignment="1" applyProtection="1">
      <alignment horizontal="center" vertical="center"/>
    </xf>
    <xf numFmtId="0" fontId="4" fillId="5" borderId="7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vertical="center"/>
    </xf>
    <xf numFmtId="0" fontId="4" fillId="5" borderId="69" xfId="0" applyFont="1" applyFill="1" applyBorder="1" applyAlignment="1" applyProtection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5" borderId="9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0" borderId="95" xfId="3" applyFont="1" applyFill="1" applyBorder="1" applyAlignment="1" applyProtection="1">
      <alignment vertical="center"/>
    </xf>
    <xf numFmtId="0" fontId="4" fillId="5" borderId="96" xfId="0" applyFont="1" applyFill="1" applyBorder="1" applyAlignment="1" applyProtection="1">
      <alignment horizontal="center" vertical="center" wrapText="1"/>
    </xf>
    <xf numFmtId="0" fontId="4" fillId="5" borderId="94" xfId="0" applyFont="1" applyFill="1" applyBorder="1" applyAlignment="1" applyProtection="1">
      <alignment horizontal="center" vertical="center" wrapText="1"/>
    </xf>
    <xf numFmtId="0" fontId="4" fillId="3" borderId="95" xfId="0" applyFont="1" applyFill="1" applyBorder="1" applyAlignment="1" applyProtection="1">
      <alignment vertical="center" wrapText="1"/>
    </xf>
    <xf numFmtId="0" fontId="4" fillId="3" borderId="95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vertical="top" wrapText="1"/>
    </xf>
    <xf numFmtId="0" fontId="4" fillId="5" borderId="89" xfId="0" applyFont="1" applyFill="1" applyBorder="1" applyAlignment="1" applyProtection="1">
      <alignment horizontal="center" vertical="center" wrapText="1"/>
    </xf>
    <xf numFmtId="0" fontId="18" fillId="0" borderId="53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 wrapText="1"/>
    </xf>
    <xf numFmtId="0" fontId="4" fillId="14" borderId="25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5" borderId="90" xfId="0" applyFont="1" applyFill="1" applyBorder="1" applyAlignment="1" applyProtection="1">
      <alignment horizontal="center" vertical="center" wrapText="1"/>
    </xf>
    <xf numFmtId="0" fontId="4" fillId="0" borderId="99" xfId="0" applyFont="1" applyFill="1" applyBorder="1" applyAlignment="1" applyProtection="1">
      <alignment horizontal="center" vertical="center" wrapText="1"/>
    </xf>
    <xf numFmtId="0" fontId="4" fillId="0" borderId="98" xfId="0" applyFont="1" applyFill="1" applyBorder="1" applyAlignment="1" applyProtection="1">
      <alignment horizontal="center" vertical="center" wrapText="1"/>
    </xf>
    <xf numFmtId="0" fontId="4" fillId="6" borderId="10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3" borderId="78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wrapText="1"/>
    </xf>
    <xf numFmtId="0" fontId="4" fillId="3" borderId="15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3" borderId="101" xfId="0" applyFont="1" applyFill="1" applyBorder="1" applyAlignment="1" applyProtection="1">
      <alignment horizontal="left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6" borderId="102" xfId="0" applyFont="1" applyFill="1" applyBorder="1" applyAlignment="1" applyProtection="1">
      <alignment horizontal="center" vertical="center" wrapText="1"/>
    </xf>
    <xf numFmtId="0" fontId="4" fillId="3" borderId="101" xfId="0" applyFont="1" applyFill="1" applyBorder="1" applyAlignment="1" applyProtection="1">
      <alignment vertical="center" wrapText="1"/>
    </xf>
    <xf numFmtId="0" fontId="4" fillId="6" borderId="103" xfId="0" applyFont="1" applyFill="1" applyBorder="1" applyAlignment="1" applyProtection="1">
      <alignment horizontal="center" vertical="center" wrapText="1"/>
    </xf>
    <xf numFmtId="0" fontId="4" fillId="6" borderId="104" xfId="0" applyFont="1" applyFill="1" applyBorder="1" applyAlignment="1" applyProtection="1">
      <alignment horizontal="center" vertical="center" wrapText="1"/>
    </xf>
    <xf numFmtId="0" fontId="4" fillId="6" borderId="105" xfId="0" applyFont="1" applyFill="1" applyBorder="1" applyAlignment="1" applyProtection="1">
      <alignment horizontal="center" vertical="center" wrapText="1"/>
    </xf>
    <xf numFmtId="0" fontId="4" fillId="6" borderId="9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89" xfId="0" applyFont="1" applyFill="1" applyBorder="1" applyAlignment="1" applyProtection="1">
      <alignment horizontal="center" vertical="center" wrapText="1"/>
    </xf>
    <xf numFmtId="0" fontId="4" fillId="0" borderId="99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4" fillId="3" borderId="73" xfId="0" applyFont="1" applyFill="1" applyBorder="1" applyAlignment="1" applyProtection="1">
      <alignment horizontal="center" vertical="center" wrapText="1"/>
    </xf>
    <xf numFmtId="0" fontId="4" fillId="0" borderId="9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6" borderId="106" xfId="0" applyFont="1" applyFill="1" applyBorder="1" applyAlignment="1" applyProtection="1">
      <alignment horizontal="center" vertical="center" wrapText="1"/>
    </xf>
    <xf numFmtId="0" fontId="4" fillId="0" borderId="107" xfId="0" applyFont="1" applyFill="1" applyBorder="1" applyAlignment="1" applyProtection="1">
      <alignment horizontal="center" vertical="center" wrapText="1"/>
    </xf>
    <xf numFmtId="0" fontId="4" fillId="0" borderId="108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73" xfId="0" applyFont="1" applyBorder="1" applyAlignment="1" applyProtection="1">
      <alignment horizontal="center" vertical="center" wrapText="1"/>
    </xf>
    <xf numFmtId="0" fontId="4" fillId="0" borderId="95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0" fontId="4" fillId="0" borderId="95" xfId="0" applyFont="1" applyBorder="1" applyAlignment="1" applyProtection="1">
      <alignment horizontal="center" vertical="center" wrapText="1"/>
    </xf>
    <xf numFmtId="0" fontId="4" fillId="6" borderId="110" xfId="0" applyFont="1" applyFill="1" applyBorder="1" applyAlignment="1" applyProtection="1">
      <alignment horizontal="center" vertical="center" wrapText="1"/>
    </xf>
    <xf numFmtId="0" fontId="4" fillId="6" borderId="111" xfId="0" applyFont="1" applyFill="1" applyBorder="1" applyAlignment="1" applyProtection="1">
      <alignment horizontal="center" vertical="center" wrapText="1"/>
    </xf>
    <xf numFmtId="0" fontId="4" fillId="6" borderId="112" xfId="0" applyFont="1" applyFill="1" applyBorder="1" applyAlignment="1" applyProtection="1">
      <alignment horizontal="center" vertical="center" wrapText="1"/>
    </xf>
    <xf numFmtId="0" fontId="4" fillId="6" borderId="90" xfId="0" applyFont="1" applyFill="1" applyBorder="1" applyAlignment="1" applyProtection="1">
      <alignment horizontal="center" vertical="center" wrapText="1"/>
    </xf>
    <xf numFmtId="0" fontId="4" fillId="6" borderId="78" xfId="0" applyFont="1" applyFill="1" applyBorder="1" applyAlignment="1" applyProtection="1">
      <alignment horizontal="center" vertical="center" wrapText="1"/>
    </xf>
    <xf numFmtId="0" fontId="4" fillId="6" borderId="91" xfId="0" applyFont="1" applyFill="1" applyBorder="1" applyAlignment="1" applyProtection="1">
      <alignment horizontal="center" vertical="center" wrapText="1"/>
    </xf>
    <xf numFmtId="0" fontId="4" fillId="6" borderId="99" xfId="0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</xf>
    <xf numFmtId="0" fontId="4" fillId="6" borderId="67" xfId="0" applyFont="1" applyFill="1" applyBorder="1" applyAlignment="1" applyProtection="1">
      <alignment horizontal="center" vertical="center" wrapText="1"/>
    </xf>
    <xf numFmtId="0" fontId="4" fillId="6" borderId="113" xfId="0" applyFont="1" applyFill="1" applyBorder="1" applyAlignment="1" applyProtection="1">
      <alignment horizontal="center" vertical="center" wrapText="1"/>
    </xf>
    <xf numFmtId="0" fontId="4" fillId="6" borderId="114" xfId="0" applyFont="1" applyFill="1" applyBorder="1" applyAlignment="1" applyProtection="1">
      <alignment horizontal="center" vertical="center" wrapText="1"/>
    </xf>
    <xf numFmtId="0" fontId="4" fillId="6" borderId="115" xfId="0" applyFont="1" applyFill="1" applyBorder="1" applyAlignment="1" applyProtection="1">
      <alignment horizontal="center" vertical="center" wrapText="1"/>
    </xf>
    <xf numFmtId="0" fontId="4" fillId="6" borderId="25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4" fillId="5" borderId="116" xfId="0" applyFont="1" applyFill="1" applyBorder="1" applyAlignment="1" applyProtection="1">
      <alignment horizontal="center" vertical="center" wrapText="1"/>
    </xf>
    <xf numFmtId="0" fontId="0" fillId="0" borderId="36" xfId="0" applyFont="1" applyBorder="1" applyProtection="1"/>
    <xf numFmtId="0" fontId="4" fillId="14" borderId="4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vertical="center" wrapText="1"/>
    </xf>
    <xf numFmtId="0" fontId="4" fillId="0" borderId="95" xfId="0" applyFont="1" applyFill="1" applyBorder="1" applyAlignment="1" applyProtection="1">
      <alignment horizontal="left" vertical="center" wrapText="1"/>
    </xf>
    <xf numFmtId="0" fontId="4" fillId="5" borderId="37" xfId="0" applyFont="1" applyFill="1" applyBorder="1" applyAlignment="1" applyProtection="1">
      <alignment horizontal="center" vertical="center"/>
    </xf>
    <xf numFmtId="0" fontId="4" fillId="0" borderId="95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5" borderId="117" xfId="0" applyFont="1" applyFill="1" applyBorder="1" applyAlignment="1" applyProtection="1">
      <alignment horizontal="center" vertical="center"/>
    </xf>
    <xf numFmtId="0" fontId="4" fillId="5" borderId="118" xfId="0" applyFont="1" applyFill="1" applyBorder="1" applyAlignment="1" applyProtection="1">
      <alignment horizontal="center" vertical="center"/>
    </xf>
    <xf numFmtId="0" fontId="4" fillId="5" borderId="61" xfId="0" applyFont="1" applyFill="1" applyBorder="1" applyAlignment="1" applyProtection="1">
      <alignment horizontal="center" vertical="center"/>
    </xf>
    <xf numFmtId="0" fontId="4" fillId="5" borderId="95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 wrapText="1"/>
    </xf>
    <xf numFmtId="0" fontId="11" fillId="4" borderId="47" xfId="0" applyFont="1" applyFill="1" applyBorder="1" applyAlignment="1" applyProtection="1">
      <alignment horizontal="left" vertical="center" wrapText="1"/>
    </xf>
    <xf numFmtId="0" fontId="29" fillId="9" borderId="5" xfId="0" applyFont="1" applyFill="1" applyBorder="1" applyAlignment="1" applyProtection="1">
      <alignment horizontal="center" vertical="center"/>
    </xf>
    <xf numFmtId="0" fontId="12" fillId="7" borderId="47" xfId="0" applyFont="1" applyFill="1" applyBorder="1" applyAlignment="1" applyProtection="1">
      <alignment horizontal="center" vertical="center" wrapText="1"/>
    </xf>
    <xf numFmtId="0" fontId="11" fillId="8" borderId="53" xfId="0" applyFont="1" applyFill="1" applyBorder="1" applyAlignment="1" applyProtection="1">
      <alignment horizontal="center" vertical="center"/>
      <protection locked="0"/>
    </xf>
    <xf numFmtId="0" fontId="11" fillId="8" borderId="58" xfId="0" applyFont="1" applyFill="1" applyBorder="1" applyAlignment="1" applyProtection="1">
      <alignment horizontal="center" vertical="center"/>
      <protection locked="0"/>
    </xf>
    <xf numFmtId="0" fontId="11" fillId="8" borderId="70" xfId="0" applyFont="1" applyFill="1" applyBorder="1" applyAlignment="1" applyProtection="1">
      <alignment horizontal="center" vertical="center"/>
      <protection locked="0"/>
    </xf>
    <xf numFmtId="0" fontId="4" fillId="5" borderId="87" xfId="0" applyFont="1" applyFill="1" applyBorder="1" applyAlignment="1" applyProtection="1">
      <alignment horizontal="center" vertical="center"/>
    </xf>
    <xf numFmtId="0" fontId="11" fillId="8" borderId="81" xfId="0" applyFont="1" applyFill="1" applyBorder="1" applyAlignment="1" applyProtection="1">
      <alignment horizontal="center" vertical="center"/>
      <protection locked="0"/>
    </xf>
    <xf numFmtId="0" fontId="11" fillId="8" borderId="69" xfId="0" applyFont="1" applyFill="1" applyBorder="1" applyAlignment="1" applyProtection="1">
      <alignment horizontal="center" vertical="center"/>
      <protection locked="0"/>
    </xf>
    <xf numFmtId="0" fontId="11" fillId="8" borderId="104" xfId="0" applyFont="1" applyFill="1" applyBorder="1" applyAlignment="1" applyProtection="1">
      <alignment horizontal="center" vertical="center"/>
      <protection locked="0"/>
    </xf>
    <xf numFmtId="0" fontId="11" fillId="8" borderId="75" xfId="0" applyFont="1" applyFill="1" applyBorder="1" applyAlignment="1" applyProtection="1">
      <alignment horizontal="center" vertical="center"/>
      <protection locked="0"/>
    </xf>
    <xf numFmtId="0" fontId="4" fillId="0" borderId="97" xfId="0" applyFont="1" applyFill="1" applyBorder="1" applyAlignment="1" applyProtection="1">
      <alignment horizontal="center" vertical="center" wrapText="1"/>
    </xf>
    <xf numFmtId="0" fontId="4" fillId="0" borderId="119" xfId="0" applyFont="1" applyFill="1" applyBorder="1" applyAlignment="1" applyProtection="1">
      <alignment horizontal="center" vertical="center" wrapText="1"/>
    </xf>
    <xf numFmtId="0" fontId="11" fillId="8" borderId="74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94" xfId="0" applyFont="1" applyFill="1" applyBorder="1" applyAlignment="1" applyProtection="1">
      <alignment horizontal="center" vertical="center" wrapText="1"/>
    </xf>
    <xf numFmtId="0" fontId="11" fillId="8" borderId="9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Protection="1"/>
    <xf numFmtId="0" fontId="11" fillId="8" borderId="52" xfId="0" applyFont="1" applyFill="1" applyBorder="1" applyAlignment="1" applyProtection="1">
      <alignment horizontal="center" vertical="center"/>
      <protection locked="0"/>
    </xf>
    <xf numFmtId="0" fontId="11" fillId="8" borderId="23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wrapText="1"/>
    </xf>
    <xf numFmtId="0" fontId="18" fillId="0" borderId="101" xfId="0" applyFont="1" applyBorder="1" applyAlignment="1" applyProtection="1">
      <alignment horizontal="left" vertical="center" wrapText="1"/>
    </xf>
    <xf numFmtId="0" fontId="4" fillId="3" borderId="120" xfId="0" applyFont="1" applyFill="1" applyBorder="1" applyAlignment="1" applyProtection="1">
      <alignment horizontal="left" vertical="center" wrapText="1"/>
    </xf>
    <xf numFmtId="0" fontId="11" fillId="8" borderId="40" xfId="0" applyFont="1" applyFill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 wrapText="1"/>
    </xf>
    <xf numFmtId="0" fontId="4" fillId="5" borderId="87" xfId="0" applyFont="1" applyFill="1" applyBorder="1" applyAlignment="1" applyProtection="1">
      <alignment horizontal="center" vertical="center" wrapText="1"/>
    </xf>
    <xf numFmtId="0" fontId="28" fillId="9" borderId="31" xfId="0" applyFont="1" applyFill="1" applyBorder="1" applyAlignment="1" applyProtection="1">
      <alignment vertical="center" wrapText="1"/>
    </xf>
    <xf numFmtId="0" fontId="6" fillId="10" borderId="109" xfId="0" applyFont="1" applyFill="1" applyBorder="1" applyAlignment="1" applyProtection="1">
      <alignment vertical="top"/>
    </xf>
    <xf numFmtId="0" fontId="4" fillId="5" borderId="85" xfId="0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3" borderId="52" xfId="0" applyFont="1" applyFill="1" applyBorder="1" applyAlignment="1" applyProtection="1">
      <alignment horizontal="center" vertical="center" wrapText="1"/>
    </xf>
    <xf numFmtId="0" fontId="4" fillId="3" borderId="58" xfId="0" applyFont="1" applyFill="1" applyBorder="1" applyAlignment="1" applyProtection="1">
      <alignment horizontal="center" vertical="center" wrapText="1"/>
    </xf>
    <xf numFmtId="0" fontId="11" fillId="3" borderId="41" xfId="0" applyFont="1" applyFill="1" applyBorder="1" applyAlignment="1" applyProtection="1">
      <alignment horizontal="left" vertical="center" wrapText="1"/>
    </xf>
    <xf numFmtId="0" fontId="4" fillId="13" borderId="42" xfId="0" applyFont="1" applyFill="1" applyBorder="1" applyAlignment="1" applyProtection="1">
      <alignment horizontal="left" vertical="center" wrapText="1"/>
    </xf>
    <xf numFmtId="0" fontId="4" fillId="13" borderId="43" xfId="0" applyFont="1" applyFill="1" applyBorder="1" applyAlignment="1" applyProtection="1">
      <alignment horizontal="left" vertical="center" wrapText="1"/>
    </xf>
    <xf numFmtId="0" fontId="12" fillId="7" borderId="38" xfId="0" applyFont="1" applyFill="1" applyBorder="1" applyAlignment="1" applyProtection="1">
      <alignment vertical="center" wrapText="1"/>
    </xf>
    <xf numFmtId="0" fontId="18" fillId="12" borderId="18" xfId="0" applyFont="1" applyFill="1" applyBorder="1" applyAlignment="1" applyProtection="1">
      <alignment horizontal="left" vertical="center" wrapText="1"/>
    </xf>
    <xf numFmtId="0" fontId="18" fillId="12" borderId="43" xfId="0" applyFont="1" applyFill="1" applyBorder="1" applyAlignment="1" applyProtection="1">
      <alignment horizontal="center" vertical="center" wrapText="1"/>
    </xf>
    <xf numFmtId="0" fontId="18" fillId="12" borderId="7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7" fillId="0" borderId="51" xfId="0" applyFont="1" applyBorder="1" applyProtection="1"/>
    <xf numFmtId="0" fontId="18" fillId="12" borderId="22" xfId="0" applyFont="1" applyFill="1" applyBorder="1" applyAlignment="1" applyProtection="1">
      <alignment horizontal="left" vertical="center" wrapText="1"/>
    </xf>
    <xf numFmtId="0" fontId="0" fillId="12" borderId="47" xfId="0" applyFont="1" applyFill="1" applyBorder="1" applyAlignment="1" applyProtection="1">
      <alignment horizontal="center" vertical="center"/>
    </xf>
    <xf numFmtId="164" fontId="11" fillId="3" borderId="56" xfId="1" applyNumberFormat="1" applyFont="1" applyFill="1" applyBorder="1" applyAlignment="1" applyProtection="1">
      <alignment horizontal="center" vertical="center"/>
    </xf>
    <xf numFmtId="0" fontId="11" fillId="3" borderId="69" xfId="0" applyFont="1" applyFill="1" applyBorder="1" applyAlignment="1" applyProtection="1">
      <alignment horizontal="center"/>
    </xf>
    <xf numFmtId="0" fontId="4" fillId="13" borderId="68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81" xfId="0" applyFont="1" applyFill="1" applyBorder="1" applyAlignment="1" applyProtection="1">
      <alignment horizontal="center" vertical="center" wrapText="1"/>
    </xf>
    <xf numFmtId="0" fontId="12" fillId="3" borderId="47" xfId="0" applyFont="1" applyFill="1" applyBorder="1" applyAlignment="1" applyProtection="1">
      <alignment vertical="center" wrapText="1"/>
    </xf>
    <xf numFmtId="0" fontId="12" fillId="3" borderId="35" xfId="0" applyFont="1" applyFill="1" applyBorder="1" applyAlignment="1" applyProtection="1">
      <alignment horizontal="center" vertical="center" wrapText="1"/>
    </xf>
    <xf numFmtId="0" fontId="14" fillId="12" borderId="35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11" fillId="13" borderId="52" xfId="0" applyFont="1" applyFill="1" applyBorder="1" applyAlignment="1" applyProtection="1">
      <alignment horizontal="center" vertical="center" wrapText="1"/>
    </xf>
    <xf numFmtId="9" fontId="4" fillId="3" borderId="39" xfId="5" applyFont="1" applyFill="1" applyBorder="1" applyAlignment="1" applyProtection="1">
      <alignment horizontal="center" vertical="center" wrapText="1"/>
    </xf>
    <xf numFmtId="9" fontId="12" fillId="3" borderId="39" xfId="5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/>
    </xf>
    <xf numFmtId="0" fontId="4" fillId="3" borderId="12" xfId="3" applyFont="1" applyFill="1" applyBorder="1" applyAlignment="1" applyProtection="1">
      <alignment horizontal="center" vertical="center"/>
    </xf>
    <xf numFmtId="0" fontId="4" fillId="5" borderId="88" xfId="0" applyFont="1" applyFill="1" applyBorder="1" applyAlignment="1" applyProtection="1">
      <alignment horizontal="center" vertical="center" wrapText="1"/>
    </xf>
    <xf numFmtId="0" fontId="4" fillId="14" borderId="12" xfId="0" applyFont="1" applyFill="1" applyBorder="1" applyAlignment="1" applyProtection="1">
      <alignment horizontal="center" vertical="center" wrapText="1"/>
    </xf>
    <xf numFmtId="0" fontId="4" fillId="2" borderId="8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vertical="center" wrapText="1"/>
    </xf>
    <xf numFmtId="0" fontId="12" fillId="3" borderId="44" xfId="0" applyFont="1" applyFill="1" applyBorder="1" applyAlignment="1" applyProtection="1">
      <alignment horizontal="center" vertical="center" wrapText="1"/>
    </xf>
    <xf numFmtId="0" fontId="4" fillId="0" borderId="60" xfId="0" applyFont="1" applyBorder="1" applyAlignment="1" applyProtection="1">
      <alignment horizontal="center" vertical="center" wrapText="1"/>
    </xf>
    <xf numFmtId="0" fontId="11" fillId="13" borderId="41" xfId="0" applyFont="1" applyFill="1" applyBorder="1" applyAlignment="1" applyProtection="1">
      <alignment horizontal="left" vertical="center" wrapText="1"/>
    </xf>
    <xf numFmtId="0" fontId="11" fillId="13" borderId="46" xfId="0" applyFont="1" applyFill="1" applyBorder="1" applyAlignment="1" applyProtection="1">
      <alignment horizontal="left" vertical="center" wrapText="1"/>
    </xf>
    <xf numFmtId="0" fontId="11" fillId="13" borderId="43" xfId="0" applyFont="1" applyFill="1" applyBorder="1" applyAlignment="1" applyProtection="1">
      <alignment horizontal="left" vertical="center" wrapText="1"/>
    </xf>
    <xf numFmtId="0" fontId="18" fillId="3" borderId="47" xfId="0" applyFont="1" applyFill="1" applyBorder="1" applyAlignment="1" applyProtection="1">
      <alignment horizontal="left" vertical="center" wrapText="1"/>
    </xf>
    <xf numFmtId="0" fontId="12" fillId="12" borderId="41" xfId="0" applyFont="1" applyFill="1" applyBorder="1" applyAlignment="1" applyProtection="1">
      <alignment horizontal="left" vertical="center" wrapText="1"/>
    </xf>
    <xf numFmtId="0" fontId="4" fillId="3" borderId="95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 wrapText="1"/>
    </xf>
    <xf numFmtId="0" fontId="11" fillId="8" borderId="2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</xf>
    <xf numFmtId="0" fontId="11" fillId="13" borderId="7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4" fillId="3" borderId="51" xfId="0" applyFont="1" applyFill="1" applyBorder="1" applyAlignment="1" applyProtection="1">
      <alignment horizontal="center" vertical="center" wrapText="1"/>
    </xf>
    <xf numFmtId="0" fontId="4" fillId="13" borderId="42" xfId="0" applyFont="1" applyFill="1" applyBorder="1" applyAlignment="1" applyProtection="1">
      <alignment horizontal="center" vertical="center" wrapText="1"/>
    </xf>
    <xf numFmtId="0" fontId="4" fillId="13" borderId="44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left" vertical="center" wrapText="1"/>
    </xf>
    <xf numFmtId="0" fontId="18" fillId="3" borderId="41" xfId="0" applyFont="1" applyFill="1" applyBorder="1" applyAlignment="1" applyProtection="1">
      <alignment horizontal="left" vertical="center" wrapText="1"/>
    </xf>
    <xf numFmtId="0" fontId="12" fillId="12" borderId="56" xfId="0" applyFont="1" applyFill="1" applyBorder="1" applyAlignment="1" applyProtection="1">
      <alignment horizontal="left" vertical="center" wrapText="1"/>
    </xf>
    <xf numFmtId="0" fontId="12" fillId="7" borderId="51" xfId="0" applyFont="1" applyFill="1" applyBorder="1" applyAlignment="1" applyProtection="1">
      <alignment horizontal="left" vertical="center" wrapText="1"/>
    </xf>
    <xf numFmtId="0" fontId="11" fillId="13" borderId="42" xfId="0" applyFont="1" applyFill="1" applyBorder="1" applyAlignment="1" applyProtection="1">
      <alignment horizontal="left" vertical="center" wrapText="1"/>
    </xf>
    <xf numFmtId="0" fontId="18" fillId="3" borderId="51" xfId="0" applyFont="1" applyFill="1" applyBorder="1" applyAlignment="1" applyProtection="1">
      <alignment horizontal="left" vertical="center" wrapText="1"/>
    </xf>
    <xf numFmtId="0" fontId="12" fillId="12" borderId="42" xfId="0" applyFont="1" applyFill="1" applyBorder="1" applyAlignment="1" applyProtection="1">
      <alignment horizontal="left" vertical="center" wrapText="1"/>
    </xf>
    <xf numFmtId="0" fontId="4" fillId="13" borderId="41" xfId="0" applyFont="1" applyFill="1" applyBorder="1" applyAlignment="1" applyProtection="1">
      <alignment horizontal="left" vertical="center" wrapText="1"/>
    </xf>
    <xf numFmtId="0" fontId="4" fillId="13" borderId="52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left" vertical="center" wrapText="1"/>
    </xf>
    <xf numFmtId="0" fontId="4" fillId="3" borderId="47" xfId="0" applyFont="1" applyFill="1" applyBorder="1" applyAlignment="1" applyProtection="1">
      <alignment horizontal="center" vertical="center" wrapText="1"/>
    </xf>
    <xf numFmtId="0" fontId="11" fillId="4" borderId="65" xfId="0" applyFont="1" applyFill="1" applyBorder="1" applyAlignment="1" applyProtection="1">
      <alignment horizontal="center" vertical="center" wrapText="1"/>
    </xf>
    <xf numFmtId="0" fontId="4" fillId="13" borderId="48" xfId="0" applyFont="1" applyFill="1" applyBorder="1" applyAlignment="1" applyProtection="1">
      <alignment horizontal="left" vertical="center" wrapText="1"/>
    </xf>
    <xf numFmtId="0" fontId="4" fillId="13" borderId="41" xfId="0" applyFont="1" applyFill="1" applyBorder="1" applyAlignment="1" applyProtection="1">
      <alignment horizontal="center" vertical="center" wrapText="1"/>
    </xf>
    <xf numFmtId="0" fontId="4" fillId="13" borderId="38" xfId="0" applyFont="1" applyFill="1" applyBorder="1" applyAlignment="1" applyProtection="1">
      <alignment horizontal="left" vertical="center" wrapText="1"/>
    </xf>
    <xf numFmtId="0" fontId="4" fillId="13" borderId="65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5" borderId="98" xfId="0" applyFont="1" applyFill="1" applyBorder="1" applyAlignment="1" applyProtection="1">
      <alignment horizontal="center" vertical="center" wrapText="1"/>
    </xf>
    <xf numFmtId="0" fontId="29" fillId="9" borderId="32" xfId="0" applyFont="1" applyFill="1" applyBorder="1" applyAlignment="1" applyProtection="1">
      <alignment horizontal="left" vertical="center" wrapText="1"/>
    </xf>
    <xf numFmtId="0" fontId="1" fillId="0" borderId="0" xfId="0" applyFont="1" applyProtection="1">
      <protection locked="0"/>
    </xf>
    <xf numFmtId="0" fontId="11" fillId="4" borderId="2" xfId="0" applyFont="1" applyFill="1" applyBorder="1" applyAlignment="1" applyProtection="1">
      <alignment horizontal="left"/>
    </xf>
    <xf numFmtId="0" fontId="12" fillId="4" borderId="3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/>
    </xf>
    <xf numFmtId="0" fontId="11" fillId="4" borderId="81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>
      <protection locked="0"/>
    </xf>
    <xf numFmtId="3" fontId="29" fillId="9" borderId="117" xfId="0" applyNumberFormat="1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72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0" borderId="46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4" fillId="4" borderId="51" xfId="0" applyFont="1" applyFill="1" applyBorder="1" applyAlignment="1" applyProtection="1">
      <alignment vertical="center" wrapText="1"/>
    </xf>
    <xf numFmtId="0" fontId="18" fillId="12" borderId="41" xfId="0" applyFont="1" applyFill="1" applyBorder="1" applyAlignment="1" applyProtection="1">
      <alignment horizontal="left" vertical="center" wrapText="1"/>
    </xf>
    <xf numFmtId="0" fontId="18" fillId="12" borderId="46" xfId="0" applyFont="1" applyFill="1" applyBorder="1" applyAlignment="1" applyProtection="1">
      <alignment horizontal="left" vertical="center" wrapText="1"/>
    </xf>
    <xf numFmtId="0" fontId="18" fillId="12" borderId="43" xfId="0" applyFont="1" applyFill="1" applyBorder="1" applyAlignment="1" applyProtection="1">
      <alignment horizontal="left" vertical="center" wrapText="1"/>
    </xf>
    <xf numFmtId="0" fontId="4" fillId="13" borderId="46" xfId="0" applyFont="1" applyFill="1" applyBorder="1" applyAlignment="1" applyProtection="1">
      <alignment horizontal="left" vertical="center" wrapText="1"/>
    </xf>
    <xf numFmtId="0" fontId="4" fillId="13" borderId="53" xfId="0" applyFont="1" applyFill="1" applyBorder="1" applyAlignment="1" applyProtection="1">
      <alignment horizontal="center" vertical="center" wrapText="1"/>
    </xf>
    <xf numFmtId="0" fontId="4" fillId="13" borderId="58" xfId="0" applyFont="1" applyFill="1" applyBorder="1" applyAlignment="1" applyProtection="1">
      <alignment horizontal="center" vertical="center" wrapText="1"/>
    </xf>
    <xf numFmtId="0" fontId="0" fillId="12" borderId="35" xfId="0" applyFont="1" applyFill="1" applyBorder="1" applyAlignment="1" applyProtection="1">
      <alignment horizontal="center" vertical="center"/>
    </xf>
    <xf numFmtId="0" fontId="18" fillId="12" borderId="53" xfId="0" applyFont="1" applyFill="1" applyBorder="1" applyAlignment="1" applyProtection="1">
      <alignment horizontal="center" vertical="center" wrapText="1"/>
    </xf>
    <xf numFmtId="0" fontId="18" fillId="12" borderId="58" xfId="0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vertical="center" wrapText="1"/>
    </xf>
    <xf numFmtId="0" fontId="4" fillId="13" borderId="46" xfId="0" applyFont="1" applyFill="1" applyBorder="1" applyAlignment="1" applyProtection="1">
      <alignment horizontal="center" vertical="center" wrapText="1"/>
    </xf>
    <xf numFmtId="0" fontId="4" fillId="13" borderId="56" xfId="0" applyFont="1" applyFill="1" applyBorder="1" applyAlignment="1" applyProtection="1">
      <alignment horizontal="center" vertical="center" wrapText="1"/>
    </xf>
    <xf numFmtId="0" fontId="4" fillId="6" borderId="66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11" fillId="8" borderId="51" xfId="0" applyFont="1" applyFill="1" applyBorder="1" applyAlignment="1" applyProtection="1">
      <alignment horizontal="center" vertical="center"/>
      <protection locked="0"/>
    </xf>
    <xf numFmtId="0" fontId="4" fillId="5" borderId="76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28" fillId="9" borderId="35" xfId="0" applyFont="1" applyFill="1" applyBorder="1" applyAlignment="1" applyProtection="1">
      <alignment vertical="center" wrapText="1"/>
    </xf>
    <xf numFmtId="0" fontId="11" fillId="8" borderId="12" xfId="0" applyFont="1" applyFill="1" applyBorder="1" applyAlignment="1" applyProtection="1">
      <alignment horizontal="center" vertical="center"/>
      <protection locked="0"/>
    </xf>
    <xf numFmtId="0" fontId="4" fillId="6" borderId="12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84" xfId="0" applyFont="1" applyFill="1" applyBorder="1" applyAlignment="1" applyProtection="1">
      <alignment vertical="center" wrapText="1"/>
    </xf>
    <xf numFmtId="0" fontId="18" fillId="3" borderId="13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Protection="1"/>
    <xf numFmtId="0" fontId="4" fillId="3" borderId="13" xfId="0" applyFont="1" applyFill="1" applyBorder="1" applyAlignment="1" applyProtection="1">
      <alignment vertical="top" wrapText="1"/>
    </xf>
    <xf numFmtId="0" fontId="4" fillId="3" borderId="20" xfId="0" applyFont="1" applyFill="1" applyBorder="1" applyAlignment="1" applyProtection="1">
      <alignment horizontal="left" vertical="center" wrapText="1"/>
    </xf>
    <xf numFmtId="0" fontId="33" fillId="3" borderId="0" xfId="0" applyFont="1" applyFill="1" applyBorder="1" applyProtection="1"/>
    <xf numFmtId="0" fontId="4" fillId="0" borderId="44" xfId="0" applyFont="1" applyFill="1" applyBorder="1" applyAlignment="1" applyProtection="1">
      <alignment horizontal="center" vertical="center" wrapText="1"/>
    </xf>
    <xf numFmtId="0" fontId="6" fillId="9" borderId="31" xfId="0" applyFont="1" applyFill="1" applyBorder="1" applyAlignment="1" applyProtection="1">
      <alignment vertical="center" wrapText="1"/>
    </xf>
    <xf numFmtId="0" fontId="6" fillId="9" borderId="35" xfId="0" applyFont="1" applyFill="1" applyBorder="1" applyAlignment="1" applyProtection="1">
      <alignment vertical="center" wrapText="1"/>
    </xf>
    <xf numFmtId="0" fontId="11" fillId="8" borderId="37" xfId="0" applyFont="1" applyFill="1" applyBorder="1" applyAlignment="1" applyProtection="1">
      <alignment horizontal="center" vertical="center"/>
      <protection locked="0"/>
    </xf>
    <xf numFmtId="0" fontId="4" fillId="0" borderId="84" xfId="0" applyFont="1" applyFill="1" applyBorder="1" applyAlignment="1" applyProtection="1">
      <alignment horizontal="left" vertical="center" wrapText="1"/>
    </xf>
    <xf numFmtId="0" fontId="4" fillId="0" borderId="84" xfId="3" applyFont="1" applyFill="1" applyBorder="1" applyAlignment="1" applyProtection="1">
      <alignment vertical="center"/>
    </xf>
    <xf numFmtId="0" fontId="4" fillId="0" borderId="13" xfId="3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Protection="1"/>
    <xf numFmtId="0" fontId="4" fillId="0" borderId="16" xfId="0" applyFont="1" applyFill="1" applyBorder="1" applyAlignment="1" applyProtection="1">
      <alignment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8" borderId="45" xfId="0" applyFont="1" applyFill="1" applyBorder="1" applyAlignment="1" applyProtection="1">
      <alignment horizontal="center" vertical="center"/>
      <protection locked="0"/>
    </xf>
    <xf numFmtId="0" fontId="11" fillId="8" borderId="54" xfId="0" applyFont="1" applyFill="1" applyBorder="1" applyAlignment="1" applyProtection="1">
      <alignment horizontal="center" vertical="center"/>
      <protection locked="0"/>
    </xf>
    <xf numFmtId="0" fontId="11" fillId="8" borderId="55" xfId="0" applyFont="1" applyFill="1" applyBorder="1" applyAlignment="1" applyProtection="1">
      <alignment horizontal="center" vertical="center"/>
      <protection locked="0"/>
    </xf>
    <xf numFmtId="0" fontId="4" fillId="0" borderId="8" xfId="3" applyFont="1" applyFill="1" applyBorder="1" applyAlignment="1" applyProtection="1">
      <alignment horizontal="center" vertical="center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6" borderId="122" xfId="0" applyFont="1" applyFill="1" applyBorder="1" applyAlignment="1" applyProtection="1">
      <alignment horizontal="center" vertical="center" wrapText="1"/>
    </xf>
    <xf numFmtId="0" fontId="11" fillId="8" borderId="19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1" fillId="8" borderId="10" xfId="0" applyFont="1" applyFill="1" applyBorder="1" applyAlignment="1" applyProtection="1">
      <alignment horizontal="center" vertical="center"/>
      <protection locked="0"/>
    </xf>
    <xf numFmtId="0" fontId="11" fillId="8" borderId="107" xfId="0" applyFont="1" applyFill="1" applyBorder="1" applyAlignment="1" applyProtection="1">
      <alignment horizontal="center" vertical="center"/>
      <protection locked="0"/>
    </xf>
    <xf numFmtId="0" fontId="11" fillId="8" borderId="123" xfId="0" applyFont="1" applyFill="1" applyBorder="1" applyAlignment="1" applyProtection="1">
      <alignment horizontal="center" vertical="center"/>
      <protection locked="0"/>
    </xf>
    <xf numFmtId="0" fontId="11" fillId="8" borderId="124" xfId="0" applyFont="1" applyFill="1" applyBorder="1" applyAlignment="1" applyProtection="1">
      <alignment horizontal="center" vertical="center"/>
      <protection locked="0"/>
    </xf>
    <xf numFmtId="0" fontId="11" fillId="8" borderId="125" xfId="0" applyFont="1" applyFill="1" applyBorder="1" applyAlignment="1" applyProtection="1">
      <alignment horizontal="center" vertical="center"/>
      <protection locked="0"/>
    </xf>
    <xf numFmtId="0" fontId="11" fillId="8" borderId="8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88" xfId="0" applyFont="1" applyFill="1" applyBorder="1" applyAlignment="1" applyProtection="1">
      <alignment horizontal="center" vertical="center" wrapText="1"/>
    </xf>
    <xf numFmtId="0" fontId="11" fillId="8" borderId="126" xfId="0" applyFont="1" applyFill="1" applyBorder="1" applyAlignment="1" applyProtection="1">
      <alignment horizontal="center" vertical="center"/>
      <protection locked="0"/>
    </xf>
    <xf numFmtId="0" fontId="4" fillId="6" borderId="126" xfId="0" applyFont="1" applyFill="1" applyBorder="1" applyAlignment="1" applyProtection="1">
      <alignment horizontal="center" vertical="center" wrapText="1"/>
    </xf>
    <xf numFmtId="0" fontId="11" fillId="8" borderId="122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4" fillId="0" borderId="84" xfId="0" applyFont="1" applyFill="1" applyBorder="1" applyAlignment="1" applyProtection="1">
      <alignment vertical="center" wrapText="1"/>
    </xf>
    <xf numFmtId="0" fontId="4" fillId="3" borderId="13" xfId="0" applyFont="1" applyFill="1" applyBorder="1" applyAlignment="1" applyProtection="1">
      <alignment wrapText="1"/>
    </xf>
    <xf numFmtId="0" fontId="4" fillId="3" borderId="16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89" xfId="0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vertical="center" wrapText="1"/>
    </xf>
    <xf numFmtId="0" fontId="4" fillId="0" borderId="101" xfId="0" applyFont="1" applyBorder="1" applyAlignment="1" applyProtection="1">
      <alignment vertical="center" wrapText="1"/>
    </xf>
    <xf numFmtId="0" fontId="33" fillId="0" borderId="0" xfId="0" applyFont="1" applyBorder="1" applyProtection="1"/>
    <xf numFmtId="0" fontId="11" fillId="8" borderId="68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vertical="center" wrapText="1"/>
    </xf>
    <xf numFmtId="0" fontId="11" fillId="8" borderId="39" xfId="0" applyFont="1" applyFill="1" applyBorder="1" applyAlignment="1" applyProtection="1">
      <alignment horizontal="center" vertical="center"/>
      <protection locked="0"/>
    </xf>
    <xf numFmtId="0" fontId="11" fillId="8" borderId="95" xfId="0" applyFont="1" applyFill="1" applyBorder="1" applyAlignment="1" applyProtection="1">
      <alignment horizontal="center" vertical="center"/>
      <protection locked="0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4" fillId="5" borderId="117" xfId="0" applyFont="1" applyFill="1" applyBorder="1" applyAlignment="1" applyProtection="1">
      <alignment horizontal="center" vertical="center" wrapText="1"/>
    </xf>
    <xf numFmtId="0" fontId="17" fillId="0" borderId="12" xfId="0" applyFont="1" applyBorder="1" applyProtection="1"/>
    <xf numFmtId="0" fontId="28" fillId="9" borderId="35" xfId="0" applyFont="1" applyFill="1" applyBorder="1" applyAlignment="1" applyProtection="1">
      <alignment vertical="top"/>
    </xf>
    <xf numFmtId="0" fontId="4" fillId="0" borderId="127" xfId="0" applyFont="1" applyFill="1" applyBorder="1" applyAlignment="1" applyProtection="1">
      <alignment horizontal="center" vertical="center" wrapText="1"/>
    </xf>
    <xf numFmtId="0" fontId="4" fillId="0" borderId="128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left" vertical="center" wrapText="1"/>
    </xf>
    <xf numFmtId="0" fontId="6" fillId="10" borderId="5" xfId="0" applyFont="1" applyFill="1" applyBorder="1" applyAlignment="1" applyProtection="1">
      <alignment vertical="top"/>
    </xf>
    <xf numFmtId="0" fontId="4" fillId="6" borderId="129" xfId="0" applyFont="1" applyFill="1" applyBorder="1" applyAlignment="1" applyProtection="1">
      <alignment horizontal="center" vertical="center" wrapText="1"/>
    </xf>
    <xf numFmtId="0" fontId="4" fillId="5" borderId="130" xfId="0" applyFont="1" applyFill="1" applyBorder="1" applyAlignment="1" applyProtection="1">
      <alignment horizontal="center" vertical="center" wrapText="1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11" fillId="8" borderId="67" xfId="0" applyFont="1" applyFill="1" applyBorder="1" applyAlignment="1" applyProtection="1">
      <alignment horizontal="center" vertical="center"/>
      <protection locked="0"/>
    </xf>
    <xf numFmtId="0" fontId="28" fillId="9" borderId="51" xfId="0" applyFont="1" applyFill="1" applyBorder="1" applyAlignment="1" applyProtection="1">
      <alignment vertical="center" wrapText="1"/>
    </xf>
    <xf numFmtId="0" fontId="4" fillId="0" borderId="9" xfId="0" applyFont="1" applyBorder="1" applyAlignment="1">
      <alignment horizontal="left" wrapText="1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>
      <alignment horizontal="left" wrapText="1"/>
    </xf>
    <xf numFmtId="0" fontId="11" fillId="0" borderId="30" xfId="0" applyFont="1" applyBorder="1" applyAlignment="1" applyProtection="1">
      <alignment vertical="center" wrapText="1"/>
    </xf>
    <xf numFmtId="0" fontId="4" fillId="0" borderId="131" xfId="0" applyFont="1" applyBorder="1" applyAlignment="1" applyProtection="1">
      <alignment horizontal="center"/>
    </xf>
    <xf numFmtId="0" fontId="4" fillId="0" borderId="132" xfId="0" applyFont="1" applyBorder="1" applyAlignment="1">
      <alignment horizontal="left" wrapText="1"/>
    </xf>
    <xf numFmtId="0" fontId="4" fillId="5" borderId="131" xfId="0" applyFont="1" applyFill="1" applyBorder="1" applyAlignment="1" applyProtection="1">
      <alignment horizontal="center" vertical="center"/>
    </xf>
    <xf numFmtId="0" fontId="11" fillId="8" borderId="86" xfId="0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vertical="top"/>
    </xf>
    <xf numFmtId="0" fontId="4" fillId="6" borderId="51" xfId="0" applyFont="1" applyFill="1" applyBorder="1" applyAlignment="1" applyProtection="1">
      <alignment horizontal="center" vertical="center" wrapText="1"/>
    </xf>
    <xf numFmtId="0" fontId="11" fillId="8" borderId="106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wrapText="1"/>
    </xf>
    <xf numFmtId="0" fontId="4" fillId="5" borderId="88" xfId="0" applyFont="1" applyFill="1" applyBorder="1" applyAlignment="1" applyProtection="1">
      <alignment horizontal="center" vertical="center"/>
    </xf>
    <xf numFmtId="0" fontId="4" fillId="0" borderId="131" xfId="0" applyFont="1" applyBorder="1" applyAlignment="1">
      <alignment horizontal="left" wrapText="1"/>
    </xf>
    <xf numFmtId="0" fontId="28" fillId="9" borderId="5" xfId="0" applyFont="1" applyFill="1" applyBorder="1" applyAlignment="1" applyProtection="1">
      <alignment vertical="top"/>
    </xf>
    <xf numFmtId="0" fontId="0" fillId="3" borderId="0" xfId="0" applyFont="1" applyFill="1" applyBorder="1" applyProtection="1"/>
    <xf numFmtId="0" fontId="31" fillId="3" borderId="0" xfId="0" applyFont="1" applyFill="1" applyBorder="1" applyAlignment="1" applyProtection="1">
      <alignment horizontal="left"/>
    </xf>
    <xf numFmtId="0" fontId="11" fillId="8" borderId="5" xfId="0" applyFont="1" applyFill="1" applyBorder="1" applyAlignment="1" applyProtection="1">
      <alignment vertical="center" wrapText="1"/>
    </xf>
    <xf numFmtId="0" fontId="11" fillId="8" borderId="6" xfId="0" applyFont="1" applyFill="1" applyBorder="1" applyAlignment="1" applyProtection="1">
      <alignment vertical="center" wrapText="1"/>
    </xf>
    <xf numFmtId="0" fontId="11" fillId="8" borderId="1" xfId="0" applyFont="1" applyFill="1" applyBorder="1" applyAlignment="1" applyProtection="1">
      <alignment vertical="center" wrapText="1"/>
    </xf>
    <xf numFmtId="0" fontId="11" fillId="8" borderId="61" xfId="0" applyFont="1" applyFill="1" applyBorder="1" applyAlignment="1" applyProtection="1">
      <alignment vertical="center"/>
    </xf>
    <xf numFmtId="0" fontId="11" fillId="8" borderId="5" xfId="0" applyFont="1" applyFill="1" applyBorder="1" applyAlignment="1" applyProtection="1">
      <alignment vertical="center"/>
    </xf>
    <xf numFmtId="0" fontId="11" fillId="7" borderId="5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vertical="center" wrapText="1"/>
    </xf>
    <xf numFmtId="0" fontId="11" fillId="7" borderId="6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164" fontId="11" fillId="0" borderId="46" xfId="1" applyNumberFormat="1" applyFont="1" applyFill="1" applyBorder="1" applyAlignment="1" applyProtection="1">
      <alignment horizontal="center" vertical="center"/>
    </xf>
    <xf numFmtId="0" fontId="14" fillId="0" borderId="46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71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29" fillId="9" borderId="51" xfId="0" applyFont="1" applyFill="1" applyBorder="1" applyAlignment="1" applyProtection="1">
      <alignment horizontal="left" vertical="center"/>
    </xf>
    <xf numFmtId="0" fontId="11" fillId="3" borderId="11" xfId="0" applyFont="1" applyFill="1" applyBorder="1" applyAlignment="1" applyProtection="1">
      <alignment horizontal="center" vertical="center" wrapText="1"/>
    </xf>
    <xf numFmtId="44" fontId="32" fillId="9" borderId="0" xfId="2" applyFont="1" applyFill="1" applyBorder="1" applyAlignment="1" applyProtection="1">
      <alignment horizontal="center"/>
    </xf>
    <xf numFmtId="49" fontId="16" fillId="3" borderId="1" xfId="0" applyNumberFormat="1" applyFont="1" applyFill="1" applyBorder="1" applyAlignment="1" applyProtection="1">
      <alignment horizontal="center" vertical="center"/>
    </xf>
    <xf numFmtId="0" fontId="28" fillId="9" borderId="4" xfId="0" applyFont="1" applyFill="1" applyBorder="1" applyAlignment="1" applyProtection="1">
      <alignment horizontal="left" vertical="center" wrapText="1"/>
    </xf>
    <xf numFmtId="0" fontId="28" fillId="9" borderId="5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7" borderId="61" xfId="0" applyFont="1" applyFill="1" applyBorder="1" applyAlignment="1" applyProtection="1">
      <alignment horizontal="left" vertical="center" wrapText="1"/>
    </xf>
    <xf numFmtId="0" fontId="11" fillId="7" borderId="5" xfId="0" applyFont="1" applyFill="1" applyBorder="1" applyAlignment="1" applyProtection="1">
      <alignment horizontal="left" vertical="center" wrapText="1"/>
    </xf>
    <xf numFmtId="0" fontId="11" fillId="8" borderId="61" xfId="0" applyFont="1" applyFill="1" applyBorder="1" applyAlignment="1" applyProtection="1">
      <alignment horizontal="left" vertical="center" wrapText="1"/>
    </xf>
    <xf numFmtId="0" fontId="11" fillId="8" borderId="5" xfId="0" applyFont="1" applyFill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textRotation="90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10" borderId="4" xfId="0" applyFont="1" applyFill="1" applyBorder="1" applyAlignment="1" applyProtection="1">
      <alignment horizontal="left" vertical="center" wrapText="1"/>
    </xf>
    <xf numFmtId="0" fontId="11" fillId="10" borderId="5" xfId="0" applyFont="1" applyFill="1" applyBorder="1" applyAlignment="1" applyProtection="1">
      <alignment horizontal="left" vertical="center" wrapText="1"/>
    </xf>
    <xf numFmtId="0" fontId="11" fillId="10" borderId="6" xfId="0" applyFont="1" applyFill="1" applyBorder="1" applyAlignment="1" applyProtection="1">
      <alignment horizontal="left" vertical="center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left"/>
    </xf>
    <xf numFmtId="0" fontId="28" fillId="9" borderId="4" xfId="0" applyFont="1" applyFill="1" applyBorder="1" applyAlignment="1" applyProtection="1">
      <alignment horizontal="left" vertical="top"/>
    </xf>
    <xf numFmtId="0" fontId="28" fillId="9" borderId="5" xfId="0" applyFont="1" applyFill="1" applyBorder="1" applyAlignment="1" applyProtection="1">
      <alignment horizontal="left" vertical="top"/>
    </xf>
    <xf numFmtId="0" fontId="11" fillId="8" borderId="31" xfId="0" applyFont="1" applyFill="1" applyBorder="1" applyAlignment="1" applyProtection="1">
      <alignment horizontal="left" vertical="center" wrapText="1"/>
    </xf>
    <xf numFmtId="0" fontId="11" fillId="8" borderId="35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1" fillId="0" borderId="46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8" borderId="6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left"/>
    </xf>
    <xf numFmtId="0" fontId="11" fillId="8" borderId="4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3" fillId="0" borderId="4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28" fillId="9" borderId="31" xfId="0" applyFont="1" applyFill="1" applyBorder="1" applyAlignment="1" applyProtection="1">
      <alignment horizontal="left" vertical="center" wrapText="1"/>
    </xf>
    <xf numFmtId="0" fontId="6" fillId="10" borderId="4" xfId="0" applyFont="1" applyFill="1" applyBorder="1" applyAlignment="1" applyProtection="1">
      <alignment horizontal="left" vertical="top"/>
    </xf>
    <xf numFmtId="0" fontId="6" fillId="10" borderId="5" xfId="0" applyFont="1" applyFill="1" applyBorder="1" applyAlignment="1" applyProtection="1">
      <alignment horizontal="left" vertical="top"/>
    </xf>
    <xf numFmtId="0" fontId="6" fillId="10" borderId="6" xfId="0" applyFont="1" applyFill="1" applyBorder="1" applyAlignment="1" applyProtection="1">
      <alignment horizontal="left" vertical="top"/>
    </xf>
    <xf numFmtId="0" fontId="11" fillId="7" borderId="4" xfId="0" applyFont="1" applyFill="1" applyBorder="1" applyAlignment="1" applyProtection="1">
      <alignment horizontal="left" vertical="center" wrapText="1"/>
    </xf>
    <xf numFmtId="0" fontId="11" fillId="7" borderId="0" xfId="0" applyFont="1" applyFill="1" applyBorder="1" applyAlignment="1" applyProtection="1">
      <alignment horizontal="left" vertical="center" wrapText="1"/>
    </xf>
    <xf numFmtId="0" fontId="11" fillId="7" borderId="37" xfId="0" applyFont="1" applyFill="1" applyBorder="1" applyAlignment="1" applyProtection="1">
      <alignment horizontal="left" vertical="center" wrapText="1"/>
    </xf>
    <xf numFmtId="0" fontId="11" fillId="8" borderId="1" xfId="0" applyFont="1" applyFill="1" applyBorder="1" applyAlignment="1" applyProtection="1">
      <alignment horizontal="left" vertical="center" wrapText="1"/>
    </xf>
    <xf numFmtId="0" fontId="11" fillId="8" borderId="0" xfId="0" applyFont="1" applyFill="1" applyBorder="1" applyAlignment="1" applyProtection="1">
      <alignment horizontal="left" vertical="center" wrapText="1"/>
    </xf>
    <xf numFmtId="0" fontId="11" fillId="8" borderId="37" xfId="0" applyFont="1" applyFill="1" applyBorder="1" applyAlignment="1" applyProtection="1">
      <alignment horizontal="left" vertical="center" wrapText="1"/>
    </xf>
    <xf numFmtId="0" fontId="11" fillId="8" borderId="51" xfId="0" applyFont="1" applyFill="1" applyBorder="1" applyAlignment="1" applyProtection="1">
      <alignment horizontal="left" vertical="center" wrapText="1"/>
    </xf>
    <xf numFmtId="0" fontId="11" fillId="0" borderId="59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11" fillId="0" borderId="36" xfId="0" applyFont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8" fillId="9" borderId="34" xfId="0" applyFont="1" applyFill="1" applyBorder="1" applyAlignment="1" applyProtection="1">
      <alignment horizontal="left" vertical="center" wrapText="1"/>
    </xf>
    <xf numFmtId="0" fontId="11" fillId="7" borderId="1" xfId="0" applyFont="1" applyFill="1" applyBorder="1" applyAlignment="1" applyProtection="1">
      <alignment horizontal="left" vertical="center" wrapText="1"/>
    </xf>
    <xf numFmtId="0" fontId="11" fillId="7" borderId="39" xfId="0" applyFont="1" applyFill="1" applyBorder="1" applyAlignment="1" applyProtection="1">
      <alignment horizontal="left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8" borderId="39" xfId="0" applyFont="1" applyFill="1" applyBorder="1" applyAlignment="1" applyProtection="1">
      <alignment horizontal="left" vertical="center" wrapText="1"/>
    </xf>
    <xf numFmtId="0" fontId="11" fillId="7" borderId="6" xfId="0" applyFont="1" applyFill="1" applyBorder="1" applyAlignment="1" applyProtection="1">
      <alignment horizontal="left" vertical="center" wrapText="1"/>
    </xf>
  </cellXfs>
  <cellStyles count="6">
    <cellStyle name="Coma" xfId="1" builtinId="3"/>
    <cellStyle name="det" xfId="3" xr:uid="{00000000-0005-0000-0000-000001000000}"/>
    <cellStyle name="Moneda" xfId="2" builtinId="4"/>
    <cellStyle name="Normal" xfId="0" builtinId="0"/>
    <cellStyle name="Normal 2" xfId="4" xr:uid="{00000000-0005-0000-0000-000004000000}"/>
    <cellStyle name="Percentatge" xfId="5" builtinId="5"/>
  </cellStyles>
  <dxfs count="14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FFFFCC"/>
      <color rgb="FFFFFFD9"/>
      <color rgb="FF9C000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67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8" width="18" style="92" customWidth="1"/>
    <col min="9" max="16384" width="9.140625" style="2"/>
  </cols>
  <sheetData>
    <row r="1" spans="1:8" ht="21" x14ac:dyDescent="0.35">
      <c r="A1" s="716" t="s">
        <v>293</v>
      </c>
      <c r="B1" s="716"/>
      <c r="C1" s="716"/>
      <c r="D1" s="716"/>
      <c r="E1" s="716"/>
      <c r="F1" s="716"/>
      <c r="G1" s="716"/>
      <c r="H1" s="716"/>
    </row>
    <row r="2" spans="1:8" s="5" customFormat="1" ht="47.25" thickBot="1" x14ac:dyDescent="0.75">
      <c r="A2" s="3"/>
      <c r="B2" s="4"/>
      <c r="C2" s="717" t="s">
        <v>474</v>
      </c>
      <c r="D2" s="717"/>
      <c r="E2" s="717"/>
      <c r="F2" s="717"/>
      <c r="G2" s="717"/>
      <c r="H2" s="717"/>
    </row>
    <row r="3" spans="1:8" s="9" customFormat="1" thickBot="1" x14ac:dyDescent="0.3">
      <c r="A3" s="6" t="s">
        <v>0</v>
      </c>
      <c r="B3" s="7" t="s">
        <v>1</v>
      </c>
      <c r="C3" s="194" t="s">
        <v>2</v>
      </c>
      <c r="D3" s="212" t="s">
        <v>3</v>
      </c>
      <c r="E3" s="212" t="s">
        <v>4</v>
      </c>
      <c r="F3" s="212" t="s">
        <v>5</v>
      </c>
      <c r="G3" s="212" t="s">
        <v>6</v>
      </c>
      <c r="H3" s="455" t="s">
        <v>7</v>
      </c>
    </row>
    <row r="4" spans="1:8" s="9" customFormat="1" thickBot="1" x14ac:dyDescent="0.3">
      <c r="A4" s="10"/>
      <c r="B4" s="11"/>
      <c r="C4" s="12"/>
      <c r="D4" s="136" t="s">
        <v>294</v>
      </c>
      <c r="E4" s="136" t="s">
        <v>294</v>
      </c>
      <c r="F4" s="136" t="s">
        <v>294</v>
      </c>
      <c r="G4" s="136" t="s">
        <v>294</v>
      </c>
      <c r="H4" s="136" t="s">
        <v>294</v>
      </c>
    </row>
    <row r="5" spans="1:8" s="9" customFormat="1" ht="15.75" customHeight="1" thickBot="1" x14ac:dyDescent="0.3">
      <c r="A5" s="718" t="s">
        <v>8</v>
      </c>
      <c r="B5" s="719"/>
      <c r="C5" s="719"/>
      <c r="D5" s="147"/>
      <c r="E5" s="147"/>
      <c r="F5" s="147"/>
      <c r="G5" s="147"/>
      <c r="H5" s="148"/>
    </row>
    <row r="6" spans="1:8" s="9" customFormat="1" ht="15" x14ac:dyDescent="0.25">
      <c r="A6" s="584" t="s">
        <v>9</v>
      </c>
      <c r="B6" s="13">
        <v>1</v>
      </c>
      <c r="C6" s="373" t="s">
        <v>228</v>
      </c>
      <c r="D6" s="206">
        <v>0</v>
      </c>
      <c r="E6" s="206">
        <v>0</v>
      </c>
      <c r="F6" s="347">
        <v>0</v>
      </c>
      <c r="G6" s="206">
        <v>0</v>
      </c>
      <c r="H6" s="261">
        <v>0</v>
      </c>
    </row>
    <row r="7" spans="1:8" s="9" customFormat="1" ht="30" x14ac:dyDescent="0.25">
      <c r="A7" s="585" t="s">
        <v>11</v>
      </c>
      <c r="B7" s="14">
        <v>2</v>
      </c>
      <c r="C7" s="364" t="s">
        <v>12</v>
      </c>
      <c r="D7" s="39">
        <v>0</v>
      </c>
      <c r="E7" s="39">
        <v>0</v>
      </c>
      <c r="F7" s="39">
        <v>0</v>
      </c>
      <c r="G7" s="39">
        <v>0</v>
      </c>
      <c r="H7" s="258">
        <v>0</v>
      </c>
    </row>
    <row r="8" spans="1:8" s="9" customFormat="1" ht="30" x14ac:dyDescent="0.25">
      <c r="A8" s="720" t="s">
        <v>13</v>
      </c>
      <c r="B8" s="14">
        <v>3</v>
      </c>
      <c r="C8" s="364" t="s">
        <v>14</v>
      </c>
      <c r="D8" s="39">
        <v>0</v>
      </c>
      <c r="E8" s="39">
        <v>0</v>
      </c>
      <c r="F8" s="39">
        <v>0</v>
      </c>
      <c r="G8" s="39">
        <v>0</v>
      </c>
      <c r="H8" s="258">
        <v>0</v>
      </c>
    </row>
    <row r="9" spans="1:8" s="9" customFormat="1" ht="30" x14ac:dyDescent="0.25">
      <c r="A9" s="721"/>
      <c r="B9" s="14">
        <v>4</v>
      </c>
      <c r="C9" s="364" t="s">
        <v>15</v>
      </c>
      <c r="D9" s="39">
        <v>0</v>
      </c>
      <c r="E9" s="39">
        <v>0</v>
      </c>
      <c r="F9" s="39">
        <v>0</v>
      </c>
      <c r="G9" s="39">
        <v>0</v>
      </c>
      <c r="H9" s="258">
        <v>0</v>
      </c>
    </row>
    <row r="10" spans="1:8" s="9" customFormat="1" ht="30" x14ac:dyDescent="0.25">
      <c r="A10" s="584" t="s">
        <v>16</v>
      </c>
      <c r="B10" s="14">
        <v>5</v>
      </c>
      <c r="C10" s="37" t="s">
        <v>17</v>
      </c>
      <c r="D10" s="57">
        <v>5</v>
      </c>
      <c r="E10" s="57">
        <v>5</v>
      </c>
      <c r="F10" s="57">
        <v>5</v>
      </c>
      <c r="G10" s="57">
        <v>5</v>
      </c>
      <c r="H10" s="262">
        <v>5</v>
      </c>
    </row>
    <row r="11" spans="1:8" s="9" customFormat="1" ht="15" x14ac:dyDescent="0.25">
      <c r="A11" s="722" t="s">
        <v>18</v>
      </c>
      <c r="B11" s="14">
        <v>6</v>
      </c>
      <c r="C11" s="37" t="s">
        <v>443</v>
      </c>
      <c r="D11" s="39">
        <v>0</v>
      </c>
      <c r="E11" s="39">
        <v>0</v>
      </c>
      <c r="F11" s="39">
        <v>0</v>
      </c>
      <c r="G11" s="39">
        <v>0</v>
      </c>
      <c r="H11" s="258">
        <v>0</v>
      </c>
    </row>
    <row r="12" spans="1:8" s="9" customFormat="1" ht="30" x14ac:dyDescent="0.25">
      <c r="A12" s="723"/>
      <c r="B12" s="14">
        <v>7</v>
      </c>
      <c r="C12" s="364" t="s">
        <v>485</v>
      </c>
      <c r="D12" s="280">
        <v>5</v>
      </c>
      <c r="E12" s="15">
        <v>5</v>
      </c>
      <c r="F12" s="211">
        <v>5</v>
      </c>
      <c r="G12" s="191">
        <v>0</v>
      </c>
      <c r="H12" s="258">
        <v>0</v>
      </c>
    </row>
    <row r="13" spans="1:8" s="9" customFormat="1" ht="17.25" x14ac:dyDescent="0.25">
      <c r="A13" s="724" t="s">
        <v>306</v>
      </c>
      <c r="B13" s="14">
        <v>8</v>
      </c>
      <c r="C13" s="364" t="s">
        <v>303</v>
      </c>
      <c r="D13" s="57">
        <v>5</v>
      </c>
      <c r="E13" s="57">
        <v>5</v>
      </c>
      <c r="F13" s="57">
        <v>5</v>
      </c>
      <c r="G13" s="57">
        <v>5</v>
      </c>
      <c r="H13" s="262">
        <v>5</v>
      </c>
    </row>
    <row r="14" spans="1:8" s="9" customFormat="1" ht="32.25" x14ac:dyDescent="0.25">
      <c r="A14" s="724"/>
      <c r="B14" s="14">
        <v>9</v>
      </c>
      <c r="C14" s="364" t="s">
        <v>304</v>
      </c>
      <c r="D14" s="57">
        <v>10</v>
      </c>
      <c r="E14" s="57">
        <v>10</v>
      </c>
      <c r="F14" s="57">
        <v>10</v>
      </c>
      <c r="G14" s="57">
        <v>10</v>
      </c>
      <c r="H14" s="262">
        <v>10</v>
      </c>
    </row>
    <row r="15" spans="1:8" s="9" customFormat="1" ht="30.75" thickBot="1" x14ac:dyDescent="0.3">
      <c r="A15" s="724"/>
      <c r="B15" s="14">
        <v>10</v>
      </c>
      <c r="C15" s="364" t="s">
        <v>305</v>
      </c>
      <c r="D15" s="211">
        <v>5</v>
      </c>
      <c r="E15" s="57">
        <v>5</v>
      </c>
      <c r="F15" s="57">
        <v>5</v>
      </c>
      <c r="G15" s="57">
        <v>5</v>
      </c>
      <c r="H15" s="262">
        <v>5</v>
      </c>
    </row>
    <row r="16" spans="1:8" s="9" customFormat="1" ht="30" x14ac:dyDescent="0.25">
      <c r="A16" s="725" t="s">
        <v>20</v>
      </c>
      <c r="B16" s="14">
        <v>11</v>
      </c>
      <c r="C16" s="18" t="s">
        <v>229</v>
      </c>
      <c r="D16" s="452">
        <v>5</v>
      </c>
      <c r="E16" s="420">
        <v>5</v>
      </c>
      <c r="F16" s="39">
        <v>0</v>
      </c>
      <c r="G16" s="39">
        <v>0</v>
      </c>
      <c r="H16" s="258">
        <v>0</v>
      </c>
    </row>
    <row r="17" spans="1:8" s="9" customFormat="1" ht="30.75" thickBot="1" x14ac:dyDescent="0.3">
      <c r="A17" s="725"/>
      <c r="B17" s="14">
        <v>12</v>
      </c>
      <c r="C17" s="18" t="s">
        <v>438</v>
      </c>
      <c r="D17" s="17">
        <v>10</v>
      </c>
      <c r="E17" s="285">
        <v>10</v>
      </c>
      <c r="F17" s="65">
        <v>10</v>
      </c>
      <c r="G17" s="65">
        <v>10</v>
      </c>
      <c r="H17" s="259">
        <v>10</v>
      </c>
    </row>
    <row r="18" spans="1:8" s="9" customFormat="1" ht="15" x14ac:dyDescent="0.25">
      <c r="A18" s="725" t="s">
        <v>21</v>
      </c>
      <c r="B18" s="14">
        <v>13</v>
      </c>
      <c r="C18" s="19" t="s">
        <v>22</v>
      </c>
      <c r="D18" s="206">
        <v>0</v>
      </c>
      <c r="E18" s="206">
        <v>0</v>
      </c>
      <c r="F18" s="206">
        <v>0</v>
      </c>
      <c r="G18" s="206">
        <v>0</v>
      </c>
      <c r="H18" s="261">
        <v>0</v>
      </c>
    </row>
    <row r="19" spans="1:8" s="9" customFormat="1" ht="15" x14ac:dyDescent="0.25">
      <c r="A19" s="725"/>
      <c r="B19" s="14">
        <v>14</v>
      </c>
      <c r="C19" s="19" t="s">
        <v>23</v>
      </c>
      <c r="D19" s="57">
        <v>5</v>
      </c>
      <c r="E19" s="57">
        <v>5</v>
      </c>
      <c r="F19" s="57">
        <v>5</v>
      </c>
      <c r="G19" s="57">
        <v>5</v>
      </c>
      <c r="H19" s="262">
        <v>5</v>
      </c>
    </row>
    <row r="20" spans="1:8" s="9" customFormat="1" ht="30" x14ac:dyDescent="0.25">
      <c r="A20" s="725"/>
      <c r="B20" s="14">
        <v>15</v>
      </c>
      <c r="C20" s="19" t="s">
        <v>219</v>
      </c>
      <c r="D20" s="39">
        <v>0</v>
      </c>
      <c r="E20" s="39">
        <v>0</v>
      </c>
      <c r="F20" s="39">
        <v>0</v>
      </c>
      <c r="G20" s="39">
        <v>0</v>
      </c>
      <c r="H20" s="258">
        <v>0</v>
      </c>
    </row>
    <row r="21" spans="1:8" s="9" customFormat="1" thickBot="1" x14ac:dyDescent="0.3">
      <c r="A21" s="585" t="s">
        <v>24</v>
      </c>
      <c r="B21" s="14">
        <v>16</v>
      </c>
      <c r="C21" s="19" t="s">
        <v>25</v>
      </c>
      <c r="D21" s="211">
        <v>5</v>
      </c>
      <c r="E21" s="211">
        <v>5</v>
      </c>
      <c r="F21" s="371">
        <v>5</v>
      </c>
      <c r="G21" s="211">
        <v>5</v>
      </c>
      <c r="H21" s="263">
        <v>5</v>
      </c>
    </row>
    <row r="22" spans="1:8" s="9" customFormat="1" ht="60.75" thickBot="1" x14ac:dyDescent="0.3">
      <c r="A22" s="725" t="s">
        <v>26</v>
      </c>
      <c r="B22" s="14">
        <v>17</v>
      </c>
      <c r="C22" s="16" t="s">
        <v>387</v>
      </c>
      <c r="D22" s="286">
        <v>5</v>
      </c>
      <c r="E22" s="446">
        <v>5</v>
      </c>
      <c r="F22" s="284">
        <v>5</v>
      </c>
      <c r="G22" s="356">
        <v>0</v>
      </c>
      <c r="H22" s="258">
        <v>0</v>
      </c>
    </row>
    <row r="23" spans="1:8" s="9" customFormat="1" ht="60.75" thickBot="1" x14ac:dyDescent="0.3">
      <c r="A23" s="725"/>
      <c r="B23" s="14">
        <v>18</v>
      </c>
      <c r="C23" s="16" t="s">
        <v>388</v>
      </c>
      <c r="D23" s="424">
        <v>10</v>
      </c>
      <c r="E23" s="454">
        <v>10</v>
      </c>
      <c r="F23" s="426">
        <v>10</v>
      </c>
      <c r="G23" s="603">
        <v>10</v>
      </c>
      <c r="H23" s="297">
        <v>0</v>
      </c>
    </row>
    <row r="24" spans="1:8" s="9" customFormat="1" thickBot="1" x14ac:dyDescent="0.3">
      <c r="A24" s="725"/>
      <c r="B24" s="14">
        <v>19</v>
      </c>
      <c r="C24" s="20" t="s">
        <v>386</v>
      </c>
      <c r="D24" s="17">
        <v>20</v>
      </c>
      <c r="E24" s="447">
        <v>20</v>
      </c>
      <c r="F24" s="427">
        <v>20</v>
      </c>
      <c r="G24" s="427">
        <v>20</v>
      </c>
      <c r="H24" s="285">
        <v>20</v>
      </c>
    </row>
    <row r="25" spans="1:8" s="9" customFormat="1" ht="45" x14ac:dyDescent="0.25">
      <c r="A25" s="725"/>
      <c r="B25" s="14">
        <v>20</v>
      </c>
      <c r="C25" s="364" t="s">
        <v>486</v>
      </c>
      <c r="D25" s="414">
        <v>5</v>
      </c>
      <c r="E25" s="293">
        <v>5</v>
      </c>
      <c r="F25" s="293">
        <v>5</v>
      </c>
      <c r="G25" s="294">
        <v>0</v>
      </c>
      <c r="H25" s="295">
        <v>0</v>
      </c>
    </row>
    <row r="26" spans="1:8" s="9" customFormat="1" ht="45" x14ac:dyDescent="0.25">
      <c r="A26" s="725"/>
      <c r="B26" s="14">
        <v>21</v>
      </c>
      <c r="C26" s="37" t="s">
        <v>27</v>
      </c>
      <c r="D26" s="57">
        <v>10</v>
      </c>
      <c r="E26" s="57">
        <v>10</v>
      </c>
      <c r="F26" s="57">
        <v>10</v>
      </c>
      <c r="G26" s="57">
        <v>10</v>
      </c>
      <c r="H26" s="262">
        <v>10</v>
      </c>
    </row>
    <row r="27" spans="1:8" s="9" customFormat="1" ht="15" x14ac:dyDescent="0.25">
      <c r="A27" s="725"/>
      <c r="B27" s="14">
        <v>22</v>
      </c>
      <c r="C27" s="415" t="s">
        <v>28</v>
      </c>
      <c r="D27" s="57">
        <v>20</v>
      </c>
      <c r="E27" s="57">
        <v>20</v>
      </c>
      <c r="F27" s="57">
        <v>20</v>
      </c>
      <c r="G27" s="57">
        <v>20</v>
      </c>
      <c r="H27" s="262">
        <v>20</v>
      </c>
    </row>
    <row r="28" spans="1:8" s="9" customFormat="1" ht="15" x14ac:dyDescent="0.25">
      <c r="A28" s="725" t="s">
        <v>29</v>
      </c>
      <c r="B28" s="14">
        <v>23</v>
      </c>
      <c r="C28" s="37" t="s">
        <v>30</v>
      </c>
      <c r="D28" s="65">
        <v>5</v>
      </c>
      <c r="E28" s="57">
        <v>5</v>
      </c>
      <c r="F28" s="57">
        <v>5</v>
      </c>
      <c r="G28" s="39">
        <v>0</v>
      </c>
      <c r="H28" s="258">
        <v>0</v>
      </c>
    </row>
    <row r="29" spans="1:8" s="9" customFormat="1" ht="15" x14ac:dyDescent="0.25">
      <c r="A29" s="725"/>
      <c r="B29" s="14">
        <v>24</v>
      </c>
      <c r="C29" s="37" t="s">
        <v>444</v>
      </c>
      <c r="D29" s="65">
        <v>5</v>
      </c>
      <c r="E29" s="57">
        <v>5</v>
      </c>
      <c r="F29" s="57">
        <v>5</v>
      </c>
      <c r="G29" s="39">
        <v>0</v>
      </c>
      <c r="H29" s="258">
        <v>0</v>
      </c>
    </row>
    <row r="30" spans="1:8" s="9" customFormat="1" ht="30" x14ac:dyDescent="0.25">
      <c r="A30" s="725"/>
      <c r="B30" s="14">
        <v>25</v>
      </c>
      <c r="C30" s="37" t="s">
        <v>31</v>
      </c>
      <c r="D30" s="57">
        <v>5</v>
      </c>
      <c r="E30" s="15">
        <v>5</v>
      </c>
      <c r="F30" s="15">
        <v>5</v>
      </c>
      <c r="G30" s="15">
        <v>5</v>
      </c>
      <c r="H30" s="256">
        <v>5</v>
      </c>
    </row>
    <row r="31" spans="1:8" s="9" customFormat="1" ht="15" x14ac:dyDescent="0.25">
      <c r="A31" s="722"/>
      <c r="B31" s="14">
        <v>26</v>
      </c>
      <c r="C31" s="416" t="s">
        <v>307</v>
      </c>
      <c r="D31" s="57">
        <v>10</v>
      </c>
      <c r="E31" s="15">
        <v>10</v>
      </c>
      <c r="F31" s="15">
        <v>10</v>
      </c>
      <c r="G31" s="15">
        <v>10</v>
      </c>
      <c r="H31" s="256">
        <v>10</v>
      </c>
    </row>
    <row r="32" spans="1:8" s="9" customFormat="1" ht="45" x14ac:dyDescent="0.25">
      <c r="A32" s="722"/>
      <c r="B32" s="14">
        <v>27</v>
      </c>
      <c r="C32" s="365" t="s">
        <v>376</v>
      </c>
      <c r="D32" s="57">
        <v>20</v>
      </c>
      <c r="E32" s="15">
        <v>20</v>
      </c>
      <c r="F32" s="15">
        <v>20</v>
      </c>
      <c r="G32" s="15">
        <v>20</v>
      </c>
      <c r="H32" s="256">
        <v>20</v>
      </c>
    </row>
    <row r="33" spans="1:8" s="9" customFormat="1" ht="30.75" thickBot="1" x14ac:dyDescent="0.3">
      <c r="A33" s="726"/>
      <c r="B33" s="21">
        <v>28</v>
      </c>
      <c r="C33" s="417" t="s">
        <v>32</v>
      </c>
      <c r="D33" s="152">
        <v>5</v>
      </c>
      <c r="E33" s="43">
        <v>5</v>
      </c>
      <c r="F33" s="43">
        <v>5</v>
      </c>
      <c r="G33" s="43">
        <v>5</v>
      </c>
      <c r="H33" s="257">
        <v>5</v>
      </c>
    </row>
    <row r="34" spans="1:8" s="9" customFormat="1" thickBot="1" x14ac:dyDescent="0.3">
      <c r="A34" s="589"/>
      <c r="B34" s="23"/>
      <c r="C34" s="590" t="s">
        <v>221</v>
      </c>
      <c r="D34" s="301">
        <v>155</v>
      </c>
      <c r="E34" s="301">
        <v>155</v>
      </c>
      <c r="F34" s="301">
        <v>155</v>
      </c>
      <c r="G34" s="301">
        <v>135</v>
      </c>
      <c r="H34" s="301">
        <v>135</v>
      </c>
    </row>
    <row r="35" spans="1:8" s="9" customFormat="1" thickBot="1" x14ac:dyDescent="0.3">
      <c r="A35" s="27"/>
      <c r="B35" s="28"/>
      <c r="C35" s="204" t="s">
        <v>502</v>
      </c>
      <c r="D35" s="205">
        <v>7</v>
      </c>
      <c r="E35" s="205">
        <v>7</v>
      </c>
      <c r="F35" s="205">
        <v>8</v>
      </c>
      <c r="G35" s="205">
        <v>13</v>
      </c>
      <c r="H35" s="205">
        <v>14</v>
      </c>
    </row>
    <row r="36" spans="1:8" s="9" customFormat="1" thickBot="1" x14ac:dyDescent="0.3">
      <c r="A36" s="10"/>
      <c r="B36" s="34"/>
      <c r="C36" s="35"/>
      <c r="D36" s="10"/>
      <c r="E36" s="10"/>
      <c r="F36" s="10"/>
      <c r="G36" s="10"/>
      <c r="H36" s="10"/>
    </row>
    <row r="37" spans="1:8" s="9" customFormat="1" ht="15.75" customHeight="1" thickBot="1" x14ac:dyDescent="0.3">
      <c r="A37" s="718" t="s">
        <v>354</v>
      </c>
      <c r="B37" s="719"/>
      <c r="C37" s="719"/>
      <c r="D37" s="147"/>
      <c r="E37" s="147"/>
      <c r="F37" s="147"/>
      <c r="G37" s="147"/>
      <c r="H37" s="148"/>
    </row>
    <row r="38" spans="1:8" s="9" customFormat="1" ht="30" x14ac:dyDescent="0.25">
      <c r="A38" s="586" t="s">
        <v>33</v>
      </c>
      <c r="B38" s="13">
        <v>29</v>
      </c>
      <c r="C38" s="394" t="s">
        <v>488</v>
      </c>
      <c r="D38" s="206">
        <v>0</v>
      </c>
      <c r="E38" s="206">
        <v>0</v>
      </c>
      <c r="F38" s="206">
        <v>0</v>
      </c>
      <c r="G38" s="206">
        <v>0</v>
      </c>
      <c r="H38" s="261">
        <v>0</v>
      </c>
    </row>
    <row r="39" spans="1:8" s="9" customFormat="1" ht="30" x14ac:dyDescent="0.25">
      <c r="A39" s="582" t="s">
        <v>11</v>
      </c>
      <c r="B39" s="14">
        <v>30</v>
      </c>
      <c r="C39" s="37" t="s">
        <v>395</v>
      </c>
      <c r="D39" s="39">
        <v>0</v>
      </c>
      <c r="E39" s="39">
        <v>0</v>
      </c>
      <c r="F39" s="39">
        <v>0</v>
      </c>
      <c r="G39" s="39">
        <v>0</v>
      </c>
      <c r="H39" s="258">
        <v>0</v>
      </c>
    </row>
    <row r="40" spans="1:8" s="9" customFormat="1" ht="45" x14ac:dyDescent="0.25">
      <c r="A40" s="715" t="s">
        <v>34</v>
      </c>
      <c r="B40" s="14">
        <v>31</v>
      </c>
      <c r="C40" s="37" t="s">
        <v>489</v>
      </c>
      <c r="D40" s="39">
        <v>0</v>
      </c>
      <c r="E40" s="39">
        <v>0</v>
      </c>
      <c r="F40" s="39">
        <v>0</v>
      </c>
      <c r="G40" s="39">
        <v>0</v>
      </c>
      <c r="H40" s="258">
        <v>0</v>
      </c>
    </row>
    <row r="41" spans="1:8" s="9" customFormat="1" ht="15" x14ac:dyDescent="0.25">
      <c r="A41" s="715"/>
      <c r="B41" s="14">
        <v>32</v>
      </c>
      <c r="C41" s="37" t="s">
        <v>490</v>
      </c>
      <c r="D41" s="57">
        <v>15</v>
      </c>
      <c r="E41" s="57">
        <v>15</v>
      </c>
      <c r="F41" s="57">
        <v>15</v>
      </c>
      <c r="G41" s="57">
        <v>15</v>
      </c>
      <c r="H41" s="262">
        <v>15</v>
      </c>
    </row>
    <row r="42" spans="1:8" s="9" customFormat="1" ht="15" x14ac:dyDescent="0.25">
      <c r="A42" s="715"/>
      <c r="B42" s="14">
        <v>33</v>
      </c>
      <c r="C42" s="37" t="s">
        <v>35</v>
      </c>
      <c r="D42" s="39">
        <v>0</v>
      </c>
      <c r="E42" s="39">
        <v>0</v>
      </c>
      <c r="F42" s="39">
        <v>0</v>
      </c>
      <c r="G42" s="39">
        <v>0</v>
      </c>
      <c r="H42" s="258">
        <v>0</v>
      </c>
    </row>
    <row r="43" spans="1:8" s="9" customFormat="1" ht="15" x14ac:dyDescent="0.25">
      <c r="A43" s="715"/>
      <c r="B43" s="14">
        <v>34</v>
      </c>
      <c r="C43" s="37" t="s">
        <v>36</v>
      </c>
      <c r="D43" s="65">
        <v>5</v>
      </c>
      <c r="E43" s="65">
        <v>5</v>
      </c>
      <c r="F43" s="57">
        <v>5</v>
      </c>
      <c r="G43" s="39">
        <v>0</v>
      </c>
      <c r="H43" s="258">
        <v>0</v>
      </c>
    </row>
    <row r="44" spans="1:8" s="9" customFormat="1" ht="30" x14ac:dyDescent="0.25">
      <c r="A44" s="715"/>
      <c r="B44" s="14">
        <v>35</v>
      </c>
      <c r="C44" s="37" t="s">
        <v>414</v>
      </c>
      <c r="D44" s="57">
        <v>15</v>
      </c>
      <c r="E44" s="57">
        <v>15</v>
      </c>
      <c r="F44" s="57">
        <v>15</v>
      </c>
      <c r="G44" s="57">
        <v>15</v>
      </c>
      <c r="H44" s="262">
        <v>15</v>
      </c>
    </row>
    <row r="45" spans="1:8" s="9" customFormat="1" ht="45" x14ac:dyDescent="0.25">
      <c r="A45" s="715"/>
      <c r="B45" s="14">
        <v>36</v>
      </c>
      <c r="C45" s="37" t="s">
        <v>37</v>
      </c>
      <c r="D45" s="39">
        <v>0</v>
      </c>
      <c r="E45" s="39">
        <v>0</v>
      </c>
      <c r="F45" s="39">
        <v>0</v>
      </c>
      <c r="G45" s="39">
        <v>0</v>
      </c>
      <c r="H45" s="321">
        <v>0</v>
      </c>
    </row>
    <row r="46" spans="1:8" s="9" customFormat="1" ht="17.25" x14ac:dyDescent="0.25">
      <c r="A46" s="715"/>
      <c r="B46" s="14">
        <v>37</v>
      </c>
      <c r="C46" s="37" t="s">
        <v>230</v>
      </c>
      <c r="D46" s="57">
        <v>15</v>
      </c>
      <c r="E46" s="57">
        <v>15</v>
      </c>
      <c r="F46" s="57">
        <v>15</v>
      </c>
      <c r="G46" s="57">
        <v>15</v>
      </c>
      <c r="H46" s="256">
        <v>15</v>
      </c>
    </row>
    <row r="47" spans="1:8" s="9" customFormat="1" ht="30" x14ac:dyDescent="0.25">
      <c r="A47" s="715"/>
      <c r="B47" s="14">
        <v>38</v>
      </c>
      <c r="C47" s="37" t="s">
        <v>38</v>
      </c>
      <c r="D47" s="57">
        <v>15</v>
      </c>
      <c r="E47" s="57">
        <v>15</v>
      </c>
      <c r="F47" s="57">
        <v>15</v>
      </c>
      <c r="G47" s="57">
        <v>15</v>
      </c>
      <c r="H47" s="256">
        <v>15</v>
      </c>
    </row>
    <row r="48" spans="1:8" s="9" customFormat="1" ht="15" x14ac:dyDescent="0.25">
      <c r="A48" s="715"/>
      <c r="B48" s="14">
        <v>39</v>
      </c>
      <c r="C48" s="37" t="s">
        <v>39</v>
      </c>
      <c r="D48" s="39">
        <v>0</v>
      </c>
      <c r="E48" s="39">
        <v>0</v>
      </c>
      <c r="F48" s="39">
        <v>0</v>
      </c>
      <c r="G48" s="39">
        <v>0</v>
      </c>
      <c r="H48" s="258">
        <v>0</v>
      </c>
    </row>
    <row r="49" spans="1:8" s="9" customFormat="1" ht="15" x14ac:dyDescent="0.25">
      <c r="A49" s="715"/>
      <c r="B49" s="14">
        <v>40</v>
      </c>
      <c r="C49" s="37" t="s">
        <v>40</v>
      </c>
      <c r="D49" s="39">
        <v>0</v>
      </c>
      <c r="E49" s="39">
        <v>0</v>
      </c>
      <c r="F49" s="39">
        <v>0</v>
      </c>
      <c r="G49" s="39">
        <v>0</v>
      </c>
      <c r="H49" s="258">
        <v>0</v>
      </c>
    </row>
    <row r="50" spans="1:8" s="9" customFormat="1" ht="15" x14ac:dyDescent="0.25">
      <c r="A50" s="715"/>
      <c r="B50" s="14">
        <v>41</v>
      </c>
      <c r="C50" s="37" t="s">
        <v>41</v>
      </c>
      <c r="D50" s="39">
        <v>0</v>
      </c>
      <c r="E50" s="39">
        <v>0</v>
      </c>
      <c r="F50" s="39">
        <v>0</v>
      </c>
      <c r="G50" s="39">
        <v>0</v>
      </c>
      <c r="H50" s="258">
        <v>0</v>
      </c>
    </row>
    <row r="51" spans="1:8" s="9" customFormat="1" ht="15" x14ac:dyDescent="0.25">
      <c r="A51" s="715"/>
      <c r="B51" s="14">
        <v>42</v>
      </c>
      <c r="C51" s="37" t="s">
        <v>445</v>
      </c>
      <c r="D51" s="57">
        <v>10</v>
      </c>
      <c r="E51" s="57">
        <v>10</v>
      </c>
      <c r="F51" s="57">
        <v>10</v>
      </c>
      <c r="G51" s="57">
        <v>10</v>
      </c>
      <c r="H51" s="262">
        <v>10</v>
      </c>
    </row>
    <row r="52" spans="1:8" s="9" customFormat="1" ht="30" x14ac:dyDescent="0.25">
      <c r="A52" s="715"/>
      <c r="B52" s="14">
        <v>43</v>
      </c>
      <c r="C52" s="37" t="s">
        <v>491</v>
      </c>
      <c r="D52" s="57">
        <v>5</v>
      </c>
      <c r="E52" s="57">
        <v>5</v>
      </c>
      <c r="F52" s="15">
        <v>5</v>
      </c>
      <c r="G52" s="57">
        <v>5</v>
      </c>
      <c r="H52" s="262">
        <v>5</v>
      </c>
    </row>
    <row r="53" spans="1:8" s="9" customFormat="1" ht="15" x14ac:dyDescent="0.25">
      <c r="A53" s="715"/>
      <c r="B53" s="14">
        <v>44</v>
      </c>
      <c r="C53" s="37" t="s">
        <v>42</v>
      </c>
      <c r="D53" s="39">
        <v>0</v>
      </c>
      <c r="E53" s="39">
        <v>0</v>
      </c>
      <c r="F53" s="351">
        <v>0</v>
      </c>
      <c r="G53" s="39">
        <v>0</v>
      </c>
      <c r="H53" s="258">
        <v>0</v>
      </c>
    </row>
    <row r="54" spans="1:8" s="9" customFormat="1" ht="15" x14ac:dyDescent="0.25">
      <c r="A54" s="715"/>
      <c r="B54" s="14">
        <v>45</v>
      </c>
      <c r="C54" s="37" t="s">
        <v>43</v>
      </c>
      <c r="D54" s="39">
        <v>0</v>
      </c>
      <c r="E54" s="39">
        <v>0</v>
      </c>
      <c r="F54" s="351">
        <v>0</v>
      </c>
      <c r="G54" s="39">
        <v>0</v>
      </c>
      <c r="H54" s="258">
        <v>0</v>
      </c>
    </row>
    <row r="55" spans="1:8" s="9" customFormat="1" ht="15" x14ac:dyDescent="0.25">
      <c r="A55" s="715"/>
      <c r="B55" s="14">
        <v>46</v>
      </c>
      <c r="C55" s="37" t="s">
        <v>44</v>
      </c>
      <c r="D55" s="39">
        <v>0</v>
      </c>
      <c r="E55" s="39">
        <v>0</v>
      </c>
      <c r="F55" s="351">
        <v>0</v>
      </c>
      <c r="G55" s="39">
        <v>0</v>
      </c>
      <c r="H55" s="258">
        <v>0</v>
      </c>
    </row>
    <row r="56" spans="1:8" s="9" customFormat="1" ht="15" x14ac:dyDescent="0.25">
      <c r="A56" s="715"/>
      <c r="B56" s="14">
        <v>47</v>
      </c>
      <c r="C56" s="37" t="s">
        <v>45</v>
      </c>
      <c r="D56" s="39">
        <v>0</v>
      </c>
      <c r="E56" s="39">
        <v>0</v>
      </c>
      <c r="F56" s="351">
        <v>0</v>
      </c>
      <c r="G56" s="39">
        <v>0</v>
      </c>
      <c r="H56" s="258">
        <v>0</v>
      </c>
    </row>
    <row r="57" spans="1:8" s="9" customFormat="1" ht="15" x14ac:dyDescent="0.25">
      <c r="A57" s="715"/>
      <c r="B57" s="14">
        <v>48</v>
      </c>
      <c r="C57" s="37" t="s">
        <v>46</v>
      </c>
      <c r="D57" s="39">
        <v>0</v>
      </c>
      <c r="E57" s="39">
        <v>0</v>
      </c>
      <c r="F57" s="351">
        <v>0</v>
      </c>
      <c r="G57" s="39">
        <v>0</v>
      </c>
      <c r="H57" s="258">
        <v>0</v>
      </c>
    </row>
    <row r="58" spans="1:8" s="9" customFormat="1" ht="15" x14ac:dyDescent="0.25">
      <c r="A58" s="715"/>
      <c r="B58" s="14">
        <v>49</v>
      </c>
      <c r="C58" s="37" t="s">
        <v>47</v>
      </c>
      <c r="D58" s="39">
        <v>0</v>
      </c>
      <c r="E58" s="39">
        <v>0</v>
      </c>
      <c r="F58" s="351">
        <v>0</v>
      </c>
      <c r="G58" s="39">
        <v>0</v>
      </c>
      <c r="H58" s="258">
        <v>0</v>
      </c>
    </row>
    <row r="59" spans="1:8" s="9" customFormat="1" ht="15" x14ac:dyDescent="0.25">
      <c r="A59" s="715"/>
      <c r="B59" s="14">
        <v>50</v>
      </c>
      <c r="C59" s="37" t="s">
        <v>48</v>
      </c>
      <c r="D59" s="39">
        <v>0</v>
      </c>
      <c r="E59" s="39">
        <v>0</v>
      </c>
      <c r="F59" s="351">
        <v>0</v>
      </c>
      <c r="G59" s="39">
        <v>0</v>
      </c>
      <c r="H59" s="258">
        <v>0</v>
      </c>
    </row>
    <row r="60" spans="1:8" s="9" customFormat="1" ht="15" x14ac:dyDescent="0.25">
      <c r="A60" s="715"/>
      <c r="B60" s="14">
        <v>51</v>
      </c>
      <c r="C60" s="37" t="s">
        <v>49</v>
      </c>
      <c r="D60" s="65">
        <v>5</v>
      </c>
      <c r="E60" s="65">
        <v>5</v>
      </c>
      <c r="F60" s="351">
        <v>0</v>
      </c>
      <c r="G60" s="39">
        <v>0</v>
      </c>
      <c r="H60" s="258">
        <v>0</v>
      </c>
    </row>
    <row r="61" spans="1:8" s="9" customFormat="1" thickBot="1" x14ac:dyDescent="0.3">
      <c r="A61" s="715"/>
      <c r="B61" s="14">
        <v>52</v>
      </c>
      <c r="C61" s="37" t="s">
        <v>50</v>
      </c>
      <c r="D61" s="191">
        <v>0</v>
      </c>
      <c r="E61" s="191">
        <v>0</v>
      </c>
      <c r="F61" s="397">
        <v>0</v>
      </c>
      <c r="G61" s="191">
        <v>0</v>
      </c>
      <c r="H61" s="355">
        <v>0</v>
      </c>
    </row>
    <row r="62" spans="1:8" s="9" customFormat="1" ht="15" x14ac:dyDescent="0.25">
      <c r="A62" s="715"/>
      <c r="B62" s="14">
        <v>53</v>
      </c>
      <c r="C62" s="38" t="s">
        <v>51</v>
      </c>
      <c r="D62" s="452">
        <v>5</v>
      </c>
      <c r="E62" s="453">
        <v>5</v>
      </c>
      <c r="F62" s="420">
        <v>5</v>
      </c>
      <c r="G62" s="39">
        <v>0</v>
      </c>
      <c r="H62" s="258">
        <v>0</v>
      </c>
    </row>
    <row r="63" spans="1:8" s="9" customFormat="1" thickBot="1" x14ac:dyDescent="0.3">
      <c r="A63" s="715"/>
      <c r="B63" s="14">
        <v>54</v>
      </c>
      <c r="C63" s="38" t="s">
        <v>52</v>
      </c>
      <c r="D63" s="17">
        <v>10</v>
      </c>
      <c r="E63" s="447">
        <v>10</v>
      </c>
      <c r="F63" s="285">
        <v>10</v>
      </c>
      <c r="G63" s="65">
        <v>10</v>
      </c>
      <c r="H63" s="355">
        <v>0</v>
      </c>
    </row>
    <row r="64" spans="1:8" s="9" customFormat="1" ht="15" x14ac:dyDescent="0.25">
      <c r="A64" s="715"/>
      <c r="B64" s="14">
        <v>55</v>
      </c>
      <c r="C64" s="421" t="s">
        <v>53</v>
      </c>
      <c r="D64" s="452">
        <v>5</v>
      </c>
      <c r="E64" s="453">
        <v>5</v>
      </c>
      <c r="F64" s="420">
        <v>5</v>
      </c>
      <c r="G64" s="39">
        <v>0</v>
      </c>
      <c r="H64" s="258">
        <v>0</v>
      </c>
    </row>
    <row r="65" spans="1:9" s="9" customFormat="1" thickBot="1" x14ac:dyDescent="0.3">
      <c r="A65" s="715"/>
      <c r="B65" s="14">
        <v>56</v>
      </c>
      <c r="C65" s="421" t="s">
        <v>54</v>
      </c>
      <c r="D65" s="17">
        <v>10</v>
      </c>
      <c r="E65" s="447">
        <v>10</v>
      </c>
      <c r="F65" s="285">
        <v>10</v>
      </c>
      <c r="G65" s="65">
        <v>10</v>
      </c>
      <c r="H65" s="355">
        <v>0</v>
      </c>
    </row>
    <row r="66" spans="1:9" s="9" customFormat="1" ht="15" x14ac:dyDescent="0.25">
      <c r="A66" s="715"/>
      <c r="B66" s="14">
        <v>57</v>
      </c>
      <c r="C66" s="37" t="s">
        <v>55</v>
      </c>
      <c r="D66" s="206">
        <v>0</v>
      </c>
      <c r="E66" s="294">
        <v>0</v>
      </c>
      <c r="F66" s="294">
        <v>0</v>
      </c>
      <c r="G66" s="206">
        <v>0</v>
      </c>
      <c r="H66" s="261">
        <v>0</v>
      </c>
    </row>
    <row r="67" spans="1:9" s="9" customFormat="1" ht="15" x14ac:dyDescent="0.25">
      <c r="A67" s="715"/>
      <c r="B67" s="14">
        <v>58</v>
      </c>
      <c r="C67" s="37" t="s">
        <v>56</v>
      </c>
      <c r="D67" s="65">
        <v>5</v>
      </c>
      <c r="E67" s="57">
        <v>5</v>
      </c>
      <c r="F67" s="57">
        <v>5</v>
      </c>
      <c r="G67" s="39">
        <v>0</v>
      </c>
      <c r="H67" s="258">
        <v>0</v>
      </c>
    </row>
    <row r="68" spans="1:9" s="9" customFormat="1" ht="30" x14ac:dyDescent="0.25">
      <c r="A68" s="715"/>
      <c r="B68" s="14">
        <v>59</v>
      </c>
      <c r="C68" s="37" t="s">
        <v>440</v>
      </c>
      <c r="D68" s="39">
        <v>0</v>
      </c>
      <c r="E68" s="39">
        <v>0</v>
      </c>
      <c r="F68" s="39">
        <v>0</v>
      </c>
      <c r="G68" s="39">
        <v>0</v>
      </c>
      <c r="H68" s="258">
        <v>0</v>
      </c>
    </row>
    <row r="69" spans="1:9" s="9" customFormat="1" ht="30" x14ac:dyDescent="0.25">
      <c r="A69" s="715"/>
      <c r="B69" s="14">
        <v>60</v>
      </c>
      <c r="C69" s="37" t="s">
        <v>439</v>
      </c>
      <c r="D69" s="39">
        <v>0</v>
      </c>
      <c r="E69" s="39">
        <v>0</v>
      </c>
      <c r="F69" s="39">
        <v>0</v>
      </c>
      <c r="G69" s="39">
        <v>0</v>
      </c>
      <c r="H69" s="258">
        <v>0</v>
      </c>
    </row>
    <row r="70" spans="1:9" s="9" customFormat="1" ht="15" x14ac:dyDescent="0.25">
      <c r="A70" s="715"/>
      <c r="B70" s="14">
        <v>61</v>
      </c>
      <c r="C70" s="37" t="s">
        <v>57</v>
      </c>
      <c r="D70" s="65">
        <v>5</v>
      </c>
      <c r="E70" s="57">
        <v>5</v>
      </c>
      <c r="F70" s="39">
        <v>0</v>
      </c>
      <c r="G70" s="39">
        <v>0</v>
      </c>
      <c r="H70" s="258">
        <v>0</v>
      </c>
    </row>
    <row r="71" spans="1:9" s="9" customFormat="1" ht="15" x14ac:dyDescent="0.25">
      <c r="A71" s="715"/>
      <c r="B71" s="14">
        <v>62</v>
      </c>
      <c r="C71" s="37" t="s">
        <v>58</v>
      </c>
      <c r="D71" s="65">
        <v>5</v>
      </c>
      <c r="E71" s="57">
        <v>5</v>
      </c>
      <c r="F71" s="57">
        <v>5</v>
      </c>
      <c r="G71" s="39">
        <v>0</v>
      </c>
      <c r="H71" s="258">
        <v>0</v>
      </c>
    </row>
    <row r="72" spans="1:9" s="9" customFormat="1" ht="15" x14ac:dyDescent="0.25">
      <c r="A72" s="715"/>
      <c r="B72" s="14">
        <v>63</v>
      </c>
      <c r="C72" s="37" t="s">
        <v>59</v>
      </c>
      <c r="D72" s="65">
        <v>5</v>
      </c>
      <c r="E72" s="57">
        <v>5</v>
      </c>
      <c r="F72" s="57">
        <v>5</v>
      </c>
      <c r="G72" s="39">
        <v>0</v>
      </c>
      <c r="H72" s="258">
        <v>0</v>
      </c>
    </row>
    <row r="73" spans="1:9" s="9" customFormat="1" ht="30" x14ac:dyDescent="0.25">
      <c r="A73" s="715"/>
      <c r="B73" s="14">
        <v>64</v>
      </c>
      <c r="C73" s="37" t="s">
        <v>220</v>
      </c>
      <c r="D73" s="39">
        <v>0</v>
      </c>
      <c r="E73" s="39">
        <v>0</v>
      </c>
      <c r="F73" s="39">
        <v>0</v>
      </c>
      <c r="G73" s="39">
        <v>0</v>
      </c>
      <c r="H73" s="258">
        <v>0</v>
      </c>
    </row>
    <row r="74" spans="1:9" s="9" customFormat="1" ht="15" x14ac:dyDescent="0.25">
      <c r="A74" s="715"/>
      <c r="B74" s="14">
        <v>65</v>
      </c>
      <c r="C74" s="37" t="s">
        <v>60</v>
      </c>
      <c r="D74" s="39">
        <v>0</v>
      </c>
      <c r="E74" s="39">
        <v>0</v>
      </c>
      <c r="F74" s="39">
        <v>0</v>
      </c>
      <c r="G74" s="39">
        <v>0</v>
      </c>
      <c r="H74" s="258">
        <v>0</v>
      </c>
    </row>
    <row r="75" spans="1:9" s="9" customFormat="1" ht="15" x14ac:dyDescent="0.25">
      <c r="A75" s="715"/>
      <c r="B75" s="14">
        <v>66</v>
      </c>
      <c r="C75" s="37" t="s">
        <v>61</v>
      </c>
      <c r="D75" s="57">
        <v>5</v>
      </c>
      <c r="E75" s="57">
        <v>5</v>
      </c>
      <c r="F75" s="57">
        <v>5</v>
      </c>
      <c r="G75" s="57">
        <v>5</v>
      </c>
      <c r="H75" s="262">
        <v>5</v>
      </c>
    </row>
    <row r="76" spans="1:9" s="9" customFormat="1" ht="15" x14ac:dyDescent="0.25">
      <c r="A76" s="715"/>
      <c r="B76" s="14">
        <v>67</v>
      </c>
      <c r="C76" s="37" t="s">
        <v>62</v>
      </c>
      <c r="D76" s="57">
        <v>5</v>
      </c>
      <c r="E76" s="57">
        <v>5</v>
      </c>
      <c r="F76" s="15">
        <v>5</v>
      </c>
      <c r="G76" s="57">
        <v>5</v>
      </c>
      <c r="H76" s="258">
        <v>0</v>
      </c>
    </row>
    <row r="77" spans="1:9" s="9" customFormat="1" ht="15" x14ac:dyDescent="0.25">
      <c r="A77" s="715"/>
      <c r="B77" s="14">
        <v>68</v>
      </c>
      <c r="C77" s="37" t="s">
        <v>63</v>
      </c>
      <c r="D77" s="211">
        <v>5</v>
      </c>
      <c r="E77" s="211">
        <v>5</v>
      </c>
      <c r="F77" s="413">
        <v>5</v>
      </c>
      <c r="G77" s="57">
        <v>5</v>
      </c>
      <c r="H77" s="263">
        <v>5</v>
      </c>
    </row>
    <row r="78" spans="1:9" s="9" customFormat="1" ht="30.75" thickBot="1" x14ac:dyDescent="0.3">
      <c r="A78" s="715" t="s">
        <v>64</v>
      </c>
      <c r="B78" s="14">
        <v>69</v>
      </c>
      <c r="C78" s="37" t="s">
        <v>217</v>
      </c>
      <c r="D78" s="191">
        <v>0</v>
      </c>
      <c r="E78" s="191">
        <v>0</v>
      </c>
      <c r="F78" s="397">
        <v>0</v>
      </c>
      <c r="G78" s="191">
        <v>0</v>
      </c>
      <c r="H78" s="355">
        <v>0</v>
      </c>
    </row>
    <row r="79" spans="1:9" s="9" customFormat="1" ht="30.75" thickBot="1" x14ac:dyDescent="0.3">
      <c r="A79" s="715"/>
      <c r="B79" s="14">
        <v>70</v>
      </c>
      <c r="C79" s="38" t="s">
        <v>65</v>
      </c>
      <c r="D79" s="286">
        <v>5</v>
      </c>
      <c r="E79" s="425">
        <v>5</v>
      </c>
      <c r="F79" s="448">
        <v>5</v>
      </c>
      <c r="G79" s="419">
        <v>0</v>
      </c>
      <c r="H79" s="456">
        <v>0</v>
      </c>
      <c r="I79" s="457"/>
    </row>
    <row r="80" spans="1:9" s="9" customFormat="1" ht="30" x14ac:dyDescent="0.25">
      <c r="A80" s="715"/>
      <c r="B80" s="14">
        <v>71</v>
      </c>
      <c r="C80" s="38" t="s">
        <v>66</v>
      </c>
      <c r="D80" s="443">
        <v>10</v>
      </c>
      <c r="E80" s="449">
        <v>10</v>
      </c>
      <c r="F80" s="426">
        <v>10</v>
      </c>
      <c r="G80" s="425">
        <v>10</v>
      </c>
      <c r="H80" s="433">
        <v>0</v>
      </c>
    </row>
    <row r="81" spans="1:8" s="9" customFormat="1" ht="30.75" thickBot="1" x14ac:dyDescent="0.3">
      <c r="A81" s="715"/>
      <c r="B81" s="14">
        <v>72</v>
      </c>
      <c r="C81" s="38" t="s">
        <v>67</v>
      </c>
      <c r="D81" s="17">
        <v>15</v>
      </c>
      <c r="E81" s="427">
        <v>15</v>
      </c>
      <c r="F81" s="427">
        <v>15</v>
      </c>
      <c r="G81" s="427">
        <v>15</v>
      </c>
      <c r="H81" s="285">
        <v>15</v>
      </c>
    </row>
    <row r="82" spans="1:8" s="9" customFormat="1" ht="15" x14ac:dyDescent="0.25">
      <c r="A82" s="715"/>
      <c r="B82" s="14">
        <v>73</v>
      </c>
      <c r="C82" s="38" t="s">
        <v>492</v>
      </c>
      <c r="D82" s="372">
        <v>5</v>
      </c>
      <c r="E82" s="372">
        <v>5</v>
      </c>
      <c r="F82" s="372">
        <v>5</v>
      </c>
      <c r="G82" s="410">
        <v>5</v>
      </c>
      <c r="H82" s="411">
        <v>5</v>
      </c>
    </row>
    <row r="83" spans="1:8" s="9" customFormat="1" ht="30.75" thickBot="1" x14ac:dyDescent="0.3">
      <c r="A83" s="715"/>
      <c r="B83" s="14">
        <v>74</v>
      </c>
      <c r="C83" s="37" t="s">
        <v>68</v>
      </c>
      <c r="D83" s="356">
        <v>0</v>
      </c>
      <c r="E83" s="409">
        <v>0</v>
      </c>
      <c r="F83" s="409">
        <v>0</v>
      </c>
      <c r="G83" s="39">
        <v>0</v>
      </c>
      <c r="H83" s="261">
        <v>0</v>
      </c>
    </row>
    <row r="84" spans="1:8" s="9" customFormat="1" ht="30" x14ac:dyDescent="0.25">
      <c r="A84" s="715"/>
      <c r="B84" s="14">
        <v>75</v>
      </c>
      <c r="C84" s="38" t="s">
        <v>69</v>
      </c>
      <c r="D84" s="286">
        <v>5</v>
      </c>
      <c r="E84" s="446">
        <v>5</v>
      </c>
      <c r="F84" s="284">
        <v>5</v>
      </c>
      <c r="G84" s="39">
        <v>0</v>
      </c>
      <c r="H84" s="258">
        <v>0</v>
      </c>
    </row>
    <row r="85" spans="1:8" s="9" customFormat="1" ht="27.75" customHeight="1" thickBot="1" x14ac:dyDescent="0.3">
      <c r="A85" s="715"/>
      <c r="B85" s="14">
        <v>76</v>
      </c>
      <c r="C85" s="38" t="s">
        <v>70</v>
      </c>
      <c r="D85" s="17">
        <v>10</v>
      </c>
      <c r="E85" s="451">
        <v>10</v>
      </c>
      <c r="F85" s="450">
        <v>10</v>
      </c>
      <c r="G85" s="65">
        <v>10</v>
      </c>
      <c r="H85" s="259">
        <v>10</v>
      </c>
    </row>
    <row r="86" spans="1:8" s="9" customFormat="1" ht="60" x14ac:dyDescent="0.25">
      <c r="A86" s="715"/>
      <c r="B86" s="14">
        <v>77</v>
      </c>
      <c r="C86" s="37" t="s">
        <v>493</v>
      </c>
      <c r="D86" s="294">
        <v>0</v>
      </c>
      <c r="E86" s="294">
        <v>0</v>
      </c>
      <c r="F86" s="294">
        <v>0</v>
      </c>
      <c r="G86" s="206">
        <v>0</v>
      </c>
      <c r="H86" s="261">
        <v>0</v>
      </c>
    </row>
    <row r="87" spans="1:8" s="9" customFormat="1" ht="30" x14ac:dyDescent="0.25">
      <c r="A87" s="715"/>
      <c r="B87" s="14">
        <v>78</v>
      </c>
      <c r="C87" s="37" t="s">
        <v>500</v>
      </c>
      <c r="D87" s="39">
        <v>0</v>
      </c>
      <c r="E87" s="39">
        <v>0</v>
      </c>
      <c r="F87" s="39">
        <v>0</v>
      </c>
      <c r="G87" s="39">
        <v>0</v>
      </c>
      <c r="H87" s="258">
        <v>0</v>
      </c>
    </row>
    <row r="88" spans="1:8" s="9" customFormat="1" ht="30" x14ac:dyDescent="0.25">
      <c r="A88" s="715"/>
      <c r="B88" s="14">
        <v>79</v>
      </c>
      <c r="C88" s="37" t="s">
        <v>71</v>
      </c>
      <c r="D88" s="39">
        <v>0</v>
      </c>
      <c r="E88" s="39">
        <v>0</v>
      </c>
      <c r="F88" s="39">
        <v>0</v>
      </c>
      <c r="G88" s="39">
        <v>0</v>
      </c>
      <c r="H88" s="258">
        <v>0</v>
      </c>
    </row>
    <row r="89" spans="1:8" s="9" customFormat="1" ht="15" x14ac:dyDescent="0.25">
      <c r="A89" s="715"/>
      <c r="B89" s="14">
        <v>80</v>
      </c>
      <c r="C89" s="37" t="s">
        <v>231</v>
      </c>
      <c r="D89" s="260">
        <v>20</v>
      </c>
      <c r="E89" s="260">
        <v>20</v>
      </c>
      <c r="F89" s="260">
        <v>20</v>
      </c>
      <c r="G89" s="260">
        <v>20</v>
      </c>
      <c r="H89" s="264">
        <v>20</v>
      </c>
    </row>
    <row r="90" spans="1:8" s="9" customFormat="1" ht="15" x14ac:dyDescent="0.25">
      <c r="A90" s="715"/>
      <c r="B90" s="14">
        <v>81</v>
      </c>
      <c r="C90" s="37" t="s">
        <v>72</v>
      </c>
      <c r="D90" s="57">
        <v>5</v>
      </c>
      <c r="E90" s="57">
        <v>5</v>
      </c>
      <c r="F90" s="57">
        <v>5</v>
      </c>
      <c r="G90" s="57">
        <v>5</v>
      </c>
      <c r="H90" s="262">
        <v>5</v>
      </c>
    </row>
    <row r="91" spans="1:8" s="9" customFormat="1" ht="15" x14ac:dyDescent="0.25">
      <c r="A91" s="715"/>
      <c r="B91" s="14">
        <v>82</v>
      </c>
      <c r="C91" s="37" t="s">
        <v>73</v>
      </c>
      <c r="D91" s="57">
        <v>5</v>
      </c>
      <c r="E91" s="57">
        <v>5</v>
      </c>
      <c r="F91" s="57">
        <v>5</v>
      </c>
      <c r="G91" s="57">
        <v>5</v>
      </c>
      <c r="H91" s="262">
        <v>5</v>
      </c>
    </row>
    <row r="92" spans="1:8" s="9" customFormat="1" ht="45" x14ac:dyDescent="0.25">
      <c r="A92" s="715"/>
      <c r="B92" s="14">
        <v>83</v>
      </c>
      <c r="C92" s="364" t="s">
        <v>74</v>
      </c>
      <c r="D92" s="39">
        <v>0</v>
      </c>
      <c r="E92" s="39">
        <v>0</v>
      </c>
      <c r="F92" s="39">
        <v>0</v>
      </c>
      <c r="G92" s="39">
        <v>0</v>
      </c>
      <c r="H92" s="258">
        <v>0</v>
      </c>
    </row>
    <row r="93" spans="1:8" s="9" customFormat="1" ht="45" x14ac:dyDescent="0.25">
      <c r="A93" s="582" t="s">
        <v>75</v>
      </c>
      <c r="B93" s="14">
        <v>84</v>
      </c>
      <c r="C93" s="37" t="s">
        <v>232</v>
      </c>
      <c r="D93" s="39">
        <v>0</v>
      </c>
      <c r="E93" s="39">
        <v>0</v>
      </c>
      <c r="F93" s="39">
        <v>0</v>
      </c>
      <c r="G93" s="39">
        <v>0</v>
      </c>
      <c r="H93" s="258">
        <v>0</v>
      </c>
    </row>
    <row r="94" spans="1:8" s="9" customFormat="1" ht="30" x14ac:dyDescent="0.25">
      <c r="A94" s="582" t="s">
        <v>11</v>
      </c>
      <c r="B94" s="14">
        <v>85</v>
      </c>
      <c r="C94" s="37" t="s">
        <v>76</v>
      </c>
      <c r="D94" s="39">
        <v>0</v>
      </c>
      <c r="E94" s="39">
        <v>0</v>
      </c>
      <c r="F94" s="39">
        <v>0</v>
      </c>
      <c r="G94" s="39">
        <v>0</v>
      </c>
      <c r="H94" s="258">
        <v>0</v>
      </c>
    </row>
    <row r="95" spans="1:8" s="9" customFormat="1" ht="30" x14ac:dyDescent="0.25">
      <c r="A95" s="715" t="s">
        <v>77</v>
      </c>
      <c r="B95" s="14">
        <v>86</v>
      </c>
      <c r="C95" s="37" t="s">
        <v>78</v>
      </c>
      <c r="D95" s="39">
        <v>0</v>
      </c>
      <c r="E95" s="39">
        <v>0</v>
      </c>
      <c r="F95" s="39">
        <v>0</v>
      </c>
      <c r="G95" s="39">
        <v>0</v>
      </c>
      <c r="H95" s="258">
        <v>0</v>
      </c>
    </row>
    <row r="96" spans="1:8" s="9" customFormat="1" ht="60" x14ac:dyDescent="0.25">
      <c r="A96" s="715"/>
      <c r="B96" s="14">
        <v>87</v>
      </c>
      <c r="C96" s="37" t="s">
        <v>233</v>
      </c>
      <c r="D96" s="39">
        <v>0</v>
      </c>
      <c r="E96" s="39">
        <v>0</v>
      </c>
      <c r="F96" s="39">
        <v>0</v>
      </c>
      <c r="G96" s="39">
        <v>0</v>
      </c>
      <c r="H96" s="258">
        <v>0</v>
      </c>
    </row>
    <row r="97" spans="1:8" s="9" customFormat="1" ht="60" x14ac:dyDescent="0.25">
      <c r="A97" s="715"/>
      <c r="B97" s="14">
        <v>88</v>
      </c>
      <c r="C97" s="37" t="s">
        <v>234</v>
      </c>
      <c r="D97" s="57">
        <v>10</v>
      </c>
      <c r="E97" s="57">
        <v>10</v>
      </c>
      <c r="F97" s="57">
        <v>10</v>
      </c>
      <c r="G97" s="57">
        <v>10</v>
      </c>
      <c r="H97" s="262">
        <v>10</v>
      </c>
    </row>
    <row r="98" spans="1:8" s="9" customFormat="1" ht="15" x14ac:dyDescent="0.25">
      <c r="A98" s="715"/>
      <c r="B98" s="14">
        <v>89</v>
      </c>
      <c r="C98" s="37" t="s">
        <v>79</v>
      </c>
      <c r="D98" s="57">
        <v>5</v>
      </c>
      <c r="E98" s="328">
        <v>5</v>
      </c>
      <c r="F98" s="15">
        <v>5</v>
      </c>
      <c r="G98" s="57">
        <v>5</v>
      </c>
      <c r="H98" s="258">
        <v>0</v>
      </c>
    </row>
    <row r="99" spans="1:8" s="9" customFormat="1" ht="15" x14ac:dyDescent="0.25">
      <c r="A99" s="715"/>
      <c r="B99" s="14">
        <v>90</v>
      </c>
      <c r="C99" s="37" t="s">
        <v>80</v>
      </c>
      <c r="D99" s="39">
        <v>0</v>
      </c>
      <c r="E99" s="174">
        <v>0</v>
      </c>
      <c r="F99" s="351">
        <v>0</v>
      </c>
      <c r="G99" s="39">
        <v>0</v>
      </c>
      <c r="H99" s="258">
        <v>0</v>
      </c>
    </row>
    <row r="100" spans="1:8" s="9" customFormat="1" ht="15" x14ac:dyDescent="0.25">
      <c r="A100" s="715"/>
      <c r="B100" s="14">
        <v>91</v>
      </c>
      <c r="C100" s="37" t="s">
        <v>81</v>
      </c>
      <c r="D100" s="65">
        <v>5</v>
      </c>
      <c r="E100" s="325">
        <v>5</v>
      </c>
      <c r="F100" s="351">
        <v>0</v>
      </c>
      <c r="G100" s="39">
        <v>0</v>
      </c>
      <c r="H100" s="258">
        <v>0</v>
      </c>
    </row>
    <row r="101" spans="1:8" s="9" customFormat="1" ht="15" x14ac:dyDescent="0.25">
      <c r="A101" s="715"/>
      <c r="B101" s="14">
        <v>92</v>
      </c>
      <c r="C101" s="37" t="s">
        <v>82</v>
      </c>
      <c r="D101" s="65">
        <v>5</v>
      </c>
      <c r="E101" s="325">
        <v>5</v>
      </c>
      <c r="F101" s="15">
        <v>5</v>
      </c>
      <c r="G101" s="39">
        <v>0</v>
      </c>
      <c r="H101" s="258">
        <v>0</v>
      </c>
    </row>
    <row r="102" spans="1:8" s="9" customFormat="1" ht="15" x14ac:dyDescent="0.25">
      <c r="A102" s="715"/>
      <c r="B102" s="14">
        <v>93</v>
      </c>
      <c r="C102" s="37" t="s">
        <v>235</v>
      </c>
      <c r="D102" s="260">
        <v>10</v>
      </c>
      <c r="E102" s="404">
        <v>10</v>
      </c>
      <c r="F102" s="405">
        <v>10</v>
      </c>
      <c r="G102" s="260">
        <v>10</v>
      </c>
      <c r="H102" s="258">
        <v>0</v>
      </c>
    </row>
    <row r="103" spans="1:8" s="9" customFormat="1" ht="15" x14ac:dyDescent="0.25">
      <c r="A103" s="715"/>
      <c r="B103" s="14">
        <v>94</v>
      </c>
      <c r="C103" s="37" t="s">
        <v>83</v>
      </c>
      <c r="D103" s="39">
        <v>0</v>
      </c>
      <c r="E103" s="174">
        <v>0</v>
      </c>
      <c r="F103" s="351">
        <v>0</v>
      </c>
      <c r="G103" s="39">
        <v>0</v>
      </c>
      <c r="H103" s="258">
        <v>0</v>
      </c>
    </row>
    <row r="104" spans="1:8" s="9" customFormat="1" ht="15" x14ac:dyDescent="0.25">
      <c r="A104" s="715"/>
      <c r="B104" s="14">
        <v>95</v>
      </c>
      <c r="C104" s="37" t="s">
        <v>84</v>
      </c>
      <c r="D104" s="39">
        <v>0</v>
      </c>
      <c r="E104" s="174">
        <v>0</v>
      </c>
      <c r="F104" s="351">
        <v>0</v>
      </c>
      <c r="G104" s="39">
        <v>0</v>
      </c>
      <c r="H104" s="258">
        <v>0</v>
      </c>
    </row>
    <row r="105" spans="1:8" s="9" customFormat="1" ht="15" x14ac:dyDescent="0.25">
      <c r="A105" s="715"/>
      <c r="B105" s="14">
        <v>96</v>
      </c>
      <c r="C105" s="37" t="s">
        <v>85</v>
      </c>
      <c r="D105" s="39">
        <v>0</v>
      </c>
      <c r="E105" s="174">
        <v>0</v>
      </c>
      <c r="F105" s="351">
        <v>0</v>
      </c>
      <c r="G105" s="39">
        <v>0</v>
      </c>
      <c r="H105" s="258">
        <v>0</v>
      </c>
    </row>
    <row r="106" spans="1:8" s="9" customFormat="1" ht="15" x14ac:dyDescent="0.25">
      <c r="A106" s="715"/>
      <c r="B106" s="14">
        <v>97</v>
      </c>
      <c r="C106" s="37" t="s">
        <v>86</v>
      </c>
      <c r="D106" s="39">
        <v>0</v>
      </c>
      <c r="E106" s="174">
        <v>0</v>
      </c>
      <c r="F106" s="351">
        <v>0</v>
      </c>
      <c r="G106" s="39">
        <v>0</v>
      </c>
      <c r="H106" s="258">
        <v>0</v>
      </c>
    </row>
    <row r="107" spans="1:8" s="9" customFormat="1" ht="15" x14ac:dyDescent="0.25">
      <c r="A107" s="715"/>
      <c r="B107" s="14">
        <v>98</v>
      </c>
      <c r="C107" s="37" t="s">
        <v>88</v>
      </c>
      <c r="D107" s="65">
        <v>5</v>
      </c>
      <c r="E107" s="174">
        <v>0</v>
      </c>
      <c r="F107" s="351">
        <v>0</v>
      </c>
      <c r="G107" s="39">
        <v>0</v>
      </c>
      <c r="H107" s="258">
        <v>0</v>
      </c>
    </row>
    <row r="108" spans="1:8" s="9" customFormat="1" ht="15" x14ac:dyDescent="0.25">
      <c r="A108" s="715"/>
      <c r="B108" s="14">
        <v>99</v>
      </c>
      <c r="C108" s="37" t="s">
        <v>89</v>
      </c>
      <c r="D108" s="65">
        <v>5</v>
      </c>
      <c r="E108" s="325">
        <v>5</v>
      </c>
      <c r="F108" s="351">
        <v>0</v>
      </c>
      <c r="G108" s="39">
        <v>0</v>
      </c>
      <c r="H108" s="258">
        <v>0</v>
      </c>
    </row>
    <row r="109" spans="1:8" s="9" customFormat="1" ht="15" x14ac:dyDescent="0.25">
      <c r="A109" s="715"/>
      <c r="B109" s="14">
        <v>100</v>
      </c>
      <c r="C109" s="37" t="s">
        <v>90</v>
      </c>
      <c r="D109" s="65">
        <v>5</v>
      </c>
      <c r="E109" s="325">
        <v>5</v>
      </c>
      <c r="F109" s="351">
        <v>0</v>
      </c>
      <c r="G109" s="39">
        <v>0</v>
      </c>
      <c r="H109" s="258">
        <v>0</v>
      </c>
    </row>
    <row r="110" spans="1:8" s="9" customFormat="1" ht="15" x14ac:dyDescent="0.25">
      <c r="A110" s="715"/>
      <c r="B110" s="14">
        <v>101</v>
      </c>
      <c r="C110" s="37" t="s">
        <v>91</v>
      </c>
      <c r="D110" s="14">
        <v>5</v>
      </c>
      <c r="E110" s="325">
        <v>5</v>
      </c>
      <c r="F110" s="351">
        <v>0</v>
      </c>
      <c r="G110" s="39">
        <v>0</v>
      </c>
      <c r="H110" s="258">
        <v>0</v>
      </c>
    </row>
    <row r="111" spans="1:8" s="9" customFormat="1" ht="15" x14ac:dyDescent="0.25">
      <c r="A111" s="715"/>
      <c r="B111" s="14">
        <v>102</v>
      </c>
      <c r="C111" s="37" t="s">
        <v>446</v>
      </c>
      <c r="D111" s="39">
        <v>0</v>
      </c>
      <c r="E111" s="39">
        <v>0</v>
      </c>
      <c r="F111" s="39">
        <v>0</v>
      </c>
      <c r="G111" s="39">
        <v>0</v>
      </c>
      <c r="H111" s="258">
        <v>0</v>
      </c>
    </row>
    <row r="112" spans="1:8" s="9" customFormat="1" ht="15" x14ac:dyDescent="0.25">
      <c r="A112" s="715"/>
      <c r="B112" s="14">
        <v>103</v>
      </c>
      <c r="C112" s="37" t="s">
        <v>87</v>
      </c>
      <c r="D112" s="39">
        <v>0</v>
      </c>
      <c r="E112" s="174">
        <v>0</v>
      </c>
      <c r="F112" s="351">
        <v>0</v>
      </c>
      <c r="G112" s="39">
        <v>0</v>
      </c>
      <c r="H112" s="258">
        <v>0</v>
      </c>
    </row>
    <row r="113" spans="1:8" s="9" customFormat="1" ht="15" x14ac:dyDescent="0.25">
      <c r="A113" s="715"/>
      <c r="B113" s="14">
        <v>104</v>
      </c>
      <c r="C113" s="40" t="s">
        <v>93</v>
      </c>
      <c r="D113" s="191">
        <v>0</v>
      </c>
      <c r="E113" s="329">
        <v>0</v>
      </c>
      <c r="F113" s="390">
        <v>0</v>
      </c>
      <c r="G113" s="191">
        <v>0</v>
      </c>
      <c r="H113" s="355">
        <v>0</v>
      </c>
    </row>
    <row r="114" spans="1:8" s="9" customFormat="1" ht="30" x14ac:dyDescent="0.25">
      <c r="A114" s="586" t="s">
        <v>343</v>
      </c>
      <c r="B114" s="14">
        <v>105</v>
      </c>
      <c r="C114" s="402" t="s">
        <v>344</v>
      </c>
      <c r="D114" s="39">
        <v>0</v>
      </c>
      <c r="E114" s="174">
        <v>0</v>
      </c>
      <c r="F114" s="351">
        <v>0</v>
      </c>
      <c r="G114" s="39">
        <v>0</v>
      </c>
      <c r="H114" s="258">
        <v>0</v>
      </c>
    </row>
    <row r="115" spans="1:8" s="9" customFormat="1" ht="30" x14ac:dyDescent="0.25">
      <c r="A115" s="582" t="s">
        <v>11</v>
      </c>
      <c r="B115" s="14">
        <v>106</v>
      </c>
      <c r="C115" s="37" t="s">
        <v>12</v>
      </c>
      <c r="D115" s="39">
        <v>0</v>
      </c>
      <c r="E115" s="174">
        <v>0</v>
      </c>
      <c r="F115" s="351">
        <v>0</v>
      </c>
      <c r="G115" s="39">
        <v>0</v>
      </c>
      <c r="H115" s="258">
        <v>0</v>
      </c>
    </row>
    <row r="116" spans="1:8" s="9" customFormat="1" ht="15" x14ac:dyDescent="0.25">
      <c r="A116" s="731" t="s">
        <v>302</v>
      </c>
      <c r="B116" s="14">
        <v>107</v>
      </c>
      <c r="C116" s="37" t="s">
        <v>309</v>
      </c>
      <c r="D116" s="191">
        <v>0</v>
      </c>
      <c r="E116" s="390">
        <v>0</v>
      </c>
      <c r="F116" s="351">
        <v>0</v>
      </c>
      <c r="G116" s="191">
        <v>0</v>
      </c>
      <c r="H116" s="355">
        <v>0</v>
      </c>
    </row>
    <row r="117" spans="1:8" s="9" customFormat="1" ht="15" x14ac:dyDescent="0.25">
      <c r="A117" s="731"/>
      <c r="B117" s="14">
        <v>108</v>
      </c>
      <c r="C117" s="37" t="s">
        <v>310</v>
      </c>
      <c r="D117" s="191">
        <v>0</v>
      </c>
      <c r="E117" s="390">
        <v>0</v>
      </c>
      <c r="F117" s="390">
        <v>0</v>
      </c>
      <c r="G117" s="390">
        <v>0</v>
      </c>
      <c r="H117" s="355">
        <v>0</v>
      </c>
    </row>
    <row r="118" spans="1:8" s="9" customFormat="1" ht="15" x14ac:dyDescent="0.25">
      <c r="A118" s="731"/>
      <c r="B118" s="14">
        <v>109</v>
      </c>
      <c r="C118" s="37" t="s">
        <v>311</v>
      </c>
      <c r="D118" s="408">
        <v>5</v>
      </c>
      <c r="E118" s="407">
        <v>5</v>
      </c>
      <c r="F118" s="407">
        <v>5</v>
      </c>
      <c r="G118" s="407">
        <v>5</v>
      </c>
      <c r="H118" s="406">
        <v>5</v>
      </c>
    </row>
    <row r="119" spans="1:8" s="9" customFormat="1" ht="15" x14ac:dyDescent="0.25">
      <c r="A119" s="731"/>
      <c r="B119" s="14">
        <v>110</v>
      </c>
      <c r="C119" s="37" t="s">
        <v>312</v>
      </c>
      <c r="D119" s="191">
        <v>0</v>
      </c>
      <c r="E119" s="390">
        <v>0</v>
      </c>
      <c r="F119" s="390">
        <v>0</v>
      </c>
      <c r="G119" s="390">
        <v>0</v>
      </c>
      <c r="H119" s="355">
        <v>0</v>
      </c>
    </row>
    <row r="120" spans="1:8" s="9" customFormat="1" ht="15" x14ac:dyDescent="0.25">
      <c r="A120" s="731"/>
      <c r="B120" s="14">
        <v>111</v>
      </c>
      <c r="C120" s="37" t="s">
        <v>313</v>
      </c>
      <c r="D120" s="399">
        <v>5</v>
      </c>
      <c r="E120" s="401">
        <v>5</v>
      </c>
      <c r="F120" s="401">
        <v>5</v>
      </c>
      <c r="G120" s="401">
        <v>5</v>
      </c>
      <c r="H120" s="398">
        <v>5</v>
      </c>
    </row>
    <row r="121" spans="1:8" s="9" customFormat="1" ht="15" x14ac:dyDescent="0.25">
      <c r="A121" s="731"/>
      <c r="B121" s="14">
        <v>112</v>
      </c>
      <c r="C121" s="37" t="s">
        <v>314</v>
      </c>
      <c r="D121" s="191">
        <v>0</v>
      </c>
      <c r="E121" s="390">
        <v>0</v>
      </c>
      <c r="F121" s="390">
        <v>0</v>
      </c>
      <c r="G121" s="390">
        <v>0</v>
      </c>
      <c r="H121" s="355">
        <v>0</v>
      </c>
    </row>
    <row r="122" spans="1:8" s="9" customFormat="1" ht="15" x14ac:dyDescent="0.25">
      <c r="A122" s="731"/>
      <c r="B122" s="14">
        <v>113</v>
      </c>
      <c r="C122" s="37" t="s">
        <v>315</v>
      </c>
      <c r="D122" s="191">
        <v>0</v>
      </c>
      <c r="E122" s="390">
        <v>0</v>
      </c>
      <c r="F122" s="390">
        <v>0</v>
      </c>
      <c r="G122" s="390">
        <v>0</v>
      </c>
      <c r="H122" s="355">
        <v>0</v>
      </c>
    </row>
    <row r="123" spans="1:8" s="9" customFormat="1" ht="15" x14ac:dyDescent="0.25">
      <c r="A123" s="731"/>
      <c r="B123" s="14">
        <v>114</v>
      </c>
      <c r="C123" s="37" t="s">
        <v>316</v>
      </c>
      <c r="D123" s="399">
        <v>10</v>
      </c>
      <c r="E123" s="401">
        <v>10</v>
      </c>
      <c r="F123" s="401">
        <v>10</v>
      </c>
      <c r="G123" s="401">
        <v>10</v>
      </c>
      <c r="H123" s="398">
        <v>10</v>
      </c>
    </row>
    <row r="124" spans="1:8" s="9" customFormat="1" ht="15" x14ac:dyDescent="0.25">
      <c r="A124" s="731"/>
      <c r="B124" s="14">
        <v>115</v>
      </c>
      <c r="C124" s="37" t="s">
        <v>317</v>
      </c>
      <c r="D124" s="191">
        <v>0</v>
      </c>
      <c r="E124" s="390">
        <v>0</v>
      </c>
      <c r="F124" s="390">
        <v>0</v>
      </c>
      <c r="G124" s="390">
        <v>0</v>
      </c>
      <c r="H124" s="355">
        <v>0</v>
      </c>
    </row>
    <row r="125" spans="1:8" s="9" customFormat="1" ht="15" x14ac:dyDescent="0.25">
      <c r="A125" s="731"/>
      <c r="B125" s="14">
        <v>116</v>
      </c>
      <c r="C125" s="37" t="s">
        <v>318</v>
      </c>
      <c r="D125" s="399">
        <v>5</v>
      </c>
      <c r="E125" s="401">
        <v>5</v>
      </c>
      <c r="F125" s="401">
        <v>5</v>
      </c>
      <c r="G125" s="401">
        <v>5</v>
      </c>
      <c r="H125" s="398">
        <v>5</v>
      </c>
    </row>
    <row r="126" spans="1:8" s="9" customFormat="1" ht="15" x14ac:dyDescent="0.25">
      <c r="A126" s="731"/>
      <c r="B126" s="14">
        <v>117</v>
      </c>
      <c r="C126" s="37" t="s">
        <v>319</v>
      </c>
      <c r="D126" s="191">
        <v>0</v>
      </c>
      <c r="E126" s="390">
        <v>0</v>
      </c>
      <c r="F126" s="390">
        <v>0</v>
      </c>
      <c r="G126" s="390">
        <v>0</v>
      </c>
      <c r="H126" s="355">
        <v>0</v>
      </c>
    </row>
    <row r="127" spans="1:8" s="9" customFormat="1" ht="15" x14ac:dyDescent="0.25">
      <c r="A127" s="731"/>
      <c r="B127" s="14">
        <v>118</v>
      </c>
      <c r="C127" s="37" t="s">
        <v>320</v>
      </c>
      <c r="D127" s="191">
        <v>0</v>
      </c>
      <c r="E127" s="390">
        <v>0</v>
      </c>
      <c r="F127" s="390">
        <v>0</v>
      </c>
      <c r="G127" s="390">
        <v>0</v>
      </c>
      <c r="H127" s="355">
        <v>0</v>
      </c>
    </row>
    <row r="128" spans="1:8" s="9" customFormat="1" ht="45" x14ac:dyDescent="0.25">
      <c r="A128" s="731"/>
      <c r="B128" s="14">
        <v>119</v>
      </c>
      <c r="C128" s="37" t="s">
        <v>415</v>
      </c>
      <c r="D128" s="191">
        <v>0</v>
      </c>
      <c r="E128" s="390">
        <v>0</v>
      </c>
      <c r="F128" s="351">
        <v>0</v>
      </c>
      <c r="G128" s="351">
        <v>0</v>
      </c>
      <c r="H128" s="355">
        <v>0</v>
      </c>
    </row>
    <row r="129" spans="1:8" s="9" customFormat="1" ht="30" x14ac:dyDescent="0.25">
      <c r="A129" s="731"/>
      <c r="B129" s="14">
        <v>120</v>
      </c>
      <c r="C129" s="37" t="s">
        <v>416</v>
      </c>
      <c r="D129" s="39">
        <v>0</v>
      </c>
      <c r="E129" s="351">
        <v>0</v>
      </c>
      <c r="F129" s="329">
        <v>0</v>
      </c>
      <c r="G129" s="390">
        <v>0</v>
      </c>
      <c r="H129" s="355">
        <v>0</v>
      </c>
    </row>
    <row r="130" spans="1:8" s="9" customFormat="1" ht="30" x14ac:dyDescent="0.25">
      <c r="A130" s="731"/>
      <c r="B130" s="14">
        <v>121</v>
      </c>
      <c r="C130" s="37" t="s">
        <v>442</v>
      </c>
      <c r="D130" s="329">
        <v>0</v>
      </c>
      <c r="E130" s="390">
        <v>0</v>
      </c>
      <c r="F130" s="329">
        <v>0</v>
      </c>
      <c r="G130" s="390">
        <v>0</v>
      </c>
      <c r="H130" s="355">
        <v>0</v>
      </c>
    </row>
    <row r="131" spans="1:8" s="9" customFormat="1" ht="30" x14ac:dyDescent="0.25">
      <c r="A131" s="731"/>
      <c r="B131" s="14">
        <v>122</v>
      </c>
      <c r="C131" s="37" t="s">
        <v>417</v>
      </c>
      <c r="D131" s="329">
        <v>0</v>
      </c>
      <c r="E131" s="390">
        <v>0</v>
      </c>
      <c r="F131" s="329">
        <v>0</v>
      </c>
      <c r="G131" s="390">
        <v>0</v>
      </c>
      <c r="H131" s="355">
        <v>0</v>
      </c>
    </row>
    <row r="132" spans="1:8" s="9" customFormat="1" ht="45" x14ac:dyDescent="0.25">
      <c r="A132" s="731"/>
      <c r="B132" s="14">
        <v>123</v>
      </c>
      <c r="C132" s="37" t="s">
        <v>418</v>
      </c>
      <c r="D132" s="329">
        <v>0</v>
      </c>
      <c r="E132" s="390">
        <v>0</v>
      </c>
      <c r="F132" s="329">
        <v>0</v>
      </c>
      <c r="G132" s="390">
        <v>0</v>
      </c>
      <c r="H132" s="355">
        <v>0</v>
      </c>
    </row>
    <row r="133" spans="1:8" s="9" customFormat="1" ht="30" x14ac:dyDescent="0.25">
      <c r="A133" s="731"/>
      <c r="B133" s="14">
        <v>124</v>
      </c>
      <c r="C133" s="37" t="s">
        <v>419</v>
      </c>
      <c r="D133" s="329">
        <v>0</v>
      </c>
      <c r="E133" s="390">
        <v>0</v>
      </c>
      <c r="F133" s="329">
        <v>0</v>
      </c>
      <c r="G133" s="390">
        <v>0</v>
      </c>
      <c r="H133" s="355">
        <v>0</v>
      </c>
    </row>
    <row r="134" spans="1:8" s="9" customFormat="1" ht="15" x14ac:dyDescent="0.25">
      <c r="A134" s="731"/>
      <c r="B134" s="14">
        <v>125</v>
      </c>
      <c r="C134" s="37" t="s">
        <v>321</v>
      </c>
      <c r="D134" s="329">
        <v>0</v>
      </c>
      <c r="E134" s="390">
        <v>0</v>
      </c>
      <c r="F134" s="329">
        <v>0</v>
      </c>
      <c r="G134" s="390">
        <v>0</v>
      </c>
      <c r="H134" s="355">
        <v>0</v>
      </c>
    </row>
    <row r="135" spans="1:8" s="9" customFormat="1" ht="15" x14ac:dyDescent="0.25">
      <c r="A135" s="731"/>
      <c r="B135" s="14">
        <v>126</v>
      </c>
      <c r="C135" s="37" t="s">
        <v>420</v>
      </c>
      <c r="D135" s="403">
        <v>5</v>
      </c>
      <c r="E135" s="401">
        <v>5</v>
      </c>
      <c r="F135" s="403">
        <v>5</v>
      </c>
      <c r="G135" s="401">
        <v>5</v>
      </c>
      <c r="H135" s="398">
        <v>5</v>
      </c>
    </row>
    <row r="136" spans="1:8" s="9" customFormat="1" ht="30" x14ac:dyDescent="0.25">
      <c r="A136" s="731"/>
      <c r="B136" s="14">
        <v>127</v>
      </c>
      <c r="C136" s="37" t="s">
        <v>322</v>
      </c>
      <c r="D136" s="329">
        <v>0</v>
      </c>
      <c r="E136" s="390">
        <v>0</v>
      </c>
      <c r="F136" s="191">
        <v>0</v>
      </c>
      <c r="G136" s="390">
        <v>0</v>
      </c>
      <c r="H136" s="355">
        <v>0</v>
      </c>
    </row>
    <row r="137" spans="1:8" s="9" customFormat="1" ht="30" x14ac:dyDescent="0.25">
      <c r="A137" s="731"/>
      <c r="B137" s="14">
        <v>128</v>
      </c>
      <c r="C137" s="37" t="s">
        <v>421</v>
      </c>
      <c r="D137" s="329">
        <v>0</v>
      </c>
      <c r="E137" s="390">
        <v>0</v>
      </c>
      <c r="F137" s="191">
        <v>0</v>
      </c>
      <c r="G137" s="390">
        <v>0</v>
      </c>
      <c r="H137" s="355">
        <v>0</v>
      </c>
    </row>
    <row r="138" spans="1:8" s="9" customFormat="1" ht="15" x14ac:dyDescent="0.25">
      <c r="A138" s="731"/>
      <c r="B138" s="14">
        <v>129</v>
      </c>
      <c r="C138" s="37" t="s">
        <v>422</v>
      </c>
      <c r="D138" s="329">
        <v>0</v>
      </c>
      <c r="E138" s="390">
        <v>0</v>
      </c>
      <c r="F138" s="191">
        <v>0</v>
      </c>
      <c r="G138" s="390">
        <v>0</v>
      </c>
      <c r="H138" s="355">
        <v>0</v>
      </c>
    </row>
    <row r="139" spans="1:8" s="9" customFormat="1" ht="30" x14ac:dyDescent="0.25">
      <c r="A139" s="731"/>
      <c r="B139" s="14">
        <v>130</v>
      </c>
      <c r="C139" s="37" t="s">
        <v>423</v>
      </c>
      <c r="D139" s="403">
        <v>10</v>
      </c>
      <c r="E139" s="401">
        <v>10</v>
      </c>
      <c r="F139" s="399">
        <v>10</v>
      </c>
      <c r="G139" s="401">
        <v>10</v>
      </c>
      <c r="H139" s="398">
        <v>10</v>
      </c>
    </row>
    <row r="140" spans="1:8" s="9" customFormat="1" ht="15" x14ac:dyDescent="0.25">
      <c r="A140" s="731"/>
      <c r="B140" s="14">
        <v>131</v>
      </c>
      <c r="C140" s="37" t="s">
        <v>323</v>
      </c>
      <c r="D140" s="329">
        <v>0</v>
      </c>
      <c r="E140" s="390">
        <v>0</v>
      </c>
      <c r="F140" s="191">
        <v>0</v>
      </c>
      <c r="G140" s="390">
        <v>0</v>
      </c>
      <c r="H140" s="355">
        <v>0</v>
      </c>
    </row>
    <row r="141" spans="1:8" s="9" customFormat="1" ht="15" x14ac:dyDescent="0.25">
      <c r="A141" s="731"/>
      <c r="B141" s="14">
        <v>132</v>
      </c>
      <c r="C141" s="37" t="s">
        <v>324</v>
      </c>
      <c r="D141" s="329">
        <v>0</v>
      </c>
      <c r="E141" s="390">
        <v>0</v>
      </c>
      <c r="F141" s="191">
        <v>0</v>
      </c>
      <c r="G141" s="390">
        <v>0</v>
      </c>
      <c r="H141" s="355">
        <v>0</v>
      </c>
    </row>
    <row r="142" spans="1:8" s="9" customFormat="1" ht="15" x14ac:dyDescent="0.25">
      <c r="A142" s="731"/>
      <c r="B142" s="14">
        <v>133</v>
      </c>
      <c r="C142" s="37" t="s">
        <v>325</v>
      </c>
      <c r="D142" s="403">
        <v>5</v>
      </c>
      <c r="E142" s="401">
        <v>5</v>
      </c>
      <c r="F142" s="399">
        <v>5</v>
      </c>
      <c r="G142" s="401">
        <v>5</v>
      </c>
      <c r="H142" s="398">
        <v>5</v>
      </c>
    </row>
    <row r="143" spans="1:8" s="9" customFormat="1" ht="15" x14ac:dyDescent="0.25">
      <c r="A143" s="731"/>
      <c r="B143" s="14">
        <v>134</v>
      </c>
      <c r="C143" s="37" t="s">
        <v>326</v>
      </c>
      <c r="D143" s="403">
        <v>10</v>
      </c>
      <c r="E143" s="401">
        <v>10</v>
      </c>
      <c r="F143" s="399">
        <v>10</v>
      </c>
      <c r="G143" s="401">
        <v>10</v>
      </c>
      <c r="H143" s="398">
        <v>10</v>
      </c>
    </row>
    <row r="144" spans="1:8" s="9" customFormat="1" ht="45" x14ac:dyDescent="0.25">
      <c r="A144" s="586" t="s">
        <v>345</v>
      </c>
      <c r="B144" s="14">
        <v>135</v>
      </c>
      <c r="C144" s="402" t="s">
        <v>346</v>
      </c>
      <c r="D144" s="174">
        <v>0</v>
      </c>
      <c r="E144" s="351">
        <v>0</v>
      </c>
      <c r="F144" s="39">
        <v>0</v>
      </c>
      <c r="G144" s="351">
        <v>0</v>
      </c>
      <c r="H144" s="258">
        <v>0</v>
      </c>
    </row>
    <row r="145" spans="1:8" s="9" customFormat="1" ht="30" x14ac:dyDescent="0.25">
      <c r="A145" s="582" t="s">
        <v>11</v>
      </c>
      <c r="B145" s="14">
        <v>136</v>
      </c>
      <c r="C145" s="38" t="s">
        <v>12</v>
      </c>
      <c r="D145" s="351">
        <v>0</v>
      </c>
      <c r="E145" s="39">
        <v>0</v>
      </c>
      <c r="F145" s="39">
        <v>0</v>
      </c>
      <c r="G145" s="351">
        <v>0</v>
      </c>
      <c r="H145" s="258">
        <v>0</v>
      </c>
    </row>
    <row r="146" spans="1:8" s="9" customFormat="1" ht="15" x14ac:dyDescent="0.25">
      <c r="A146" s="731" t="s">
        <v>327</v>
      </c>
      <c r="B146" s="14">
        <v>137</v>
      </c>
      <c r="C146" s="38" t="s">
        <v>328</v>
      </c>
      <c r="D146" s="390">
        <v>0</v>
      </c>
      <c r="E146" s="191">
        <v>0</v>
      </c>
      <c r="F146" s="191">
        <v>0</v>
      </c>
      <c r="G146" s="390">
        <v>0</v>
      </c>
      <c r="H146" s="355">
        <v>0</v>
      </c>
    </row>
    <row r="147" spans="1:8" s="9" customFormat="1" ht="15" x14ac:dyDescent="0.25">
      <c r="A147" s="731"/>
      <c r="B147" s="14">
        <v>138</v>
      </c>
      <c r="C147" s="37" t="s">
        <v>494</v>
      </c>
      <c r="D147" s="390">
        <v>0</v>
      </c>
      <c r="E147" s="191">
        <v>0</v>
      </c>
      <c r="F147" s="191">
        <v>0</v>
      </c>
      <c r="G147" s="390">
        <v>0</v>
      </c>
      <c r="H147" s="355">
        <v>0</v>
      </c>
    </row>
    <row r="148" spans="1:8" s="9" customFormat="1" ht="15" x14ac:dyDescent="0.25">
      <c r="A148" s="731"/>
      <c r="B148" s="14">
        <v>139</v>
      </c>
      <c r="C148" s="37" t="s">
        <v>329</v>
      </c>
      <c r="D148" s="390">
        <v>0</v>
      </c>
      <c r="E148" s="191">
        <v>0</v>
      </c>
      <c r="F148" s="191">
        <v>0</v>
      </c>
      <c r="G148" s="390">
        <v>0</v>
      </c>
      <c r="H148" s="355">
        <v>0</v>
      </c>
    </row>
    <row r="149" spans="1:8" s="9" customFormat="1" ht="30" x14ac:dyDescent="0.25">
      <c r="A149" s="731"/>
      <c r="B149" s="14">
        <v>140</v>
      </c>
      <c r="C149" s="37" t="s">
        <v>330</v>
      </c>
      <c r="D149" s="390">
        <v>0</v>
      </c>
      <c r="E149" s="191">
        <v>0</v>
      </c>
      <c r="F149" s="191">
        <v>0</v>
      </c>
      <c r="G149" s="390">
        <v>0</v>
      </c>
      <c r="H149" s="355">
        <v>0</v>
      </c>
    </row>
    <row r="150" spans="1:8" s="9" customFormat="1" ht="15" x14ac:dyDescent="0.25">
      <c r="A150" s="731"/>
      <c r="B150" s="14">
        <v>141</v>
      </c>
      <c r="C150" s="37" t="s">
        <v>331</v>
      </c>
      <c r="D150" s="390">
        <v>0</v>
      </c>
      <c r="E150" s="191">
        <v>0</v>
      </c>
      <c r="F150" s="39">
        <v>0</v>
      </c>
      <c r="G150" s="390">
        <v>0</v>
      </c>
      <c r="H150" s="355">
        <v>0</v>
      </c>
    </row>
    <row r="151" spans="1:8" s="9" customFormat="1" ht="15" x14ac:dyDescent="0.25">
      <c r="A151" s="731"/>
      <c r="B151" s="14">
        <v>142</v>
      </c>
      <c r="C151" s="37" t="s">
        <v>424</v>
      </c>
      <c r="D151" s="390">
        <v>0</v>
      </c>
      <c r="E151" s="191">
        <v>0</v>
      </c>
      <c r="F151" s="191">
        <v>0</v>
      </c>
      <c r="G151" s="351">
        <v>0</v>
      </c>
      <c r="H151" s="355">
        <v>0</v>
      </c>
    </row>
    <row r="152" spans="1:8" s="9" customFormat="1" ht="30" x14ac:dyDescent="0.25">
      <c r="A152" s="731"/>
      <c r="B152" s="14">
        <v>143</v>
      </c>
      <c r="C152" s="37" t="s">
        <v>332</v>
      </c>
      <c r="D152" s="390">
        <v>0</v>
      </c>
      <c r="E152" s="191">
        <v>0</v>
      </c>
      <c r="F152" s="191">
        <v>0</v>
      </c>
      <c r="G152" s="191">
        <v>0</v>
      </c>
      <c r="H152" s="355">
        <v>0</v>
      </c>
    </row>
    <row r="153" spans="1:8" s="9" customFormat="1" ht="15" x14ac:dyDescent="0.25">
      <c r="A153" s="732" t="s">
        <v>333</v>
      </c>
      <c r="B153" s="14">
        <v>144</v>
      </c>
      <c r="C153" s="37" t="s">
        <v>377</v>
      </c>
      <c r="D153" s="401">
        <v>10</v>
      </c>
      <c r="E153" s="399">
        <v>10</v>
      </c>
      <c r="F153" s="399">
        <v>10</v>
      </c>
      <c r="G153" s="399">
        <v>10</v>
      </c>
      <c r="H153" s="398">
        <v>10</v>
      </c>
    </row>
    <row r="154" spans="1:8" s="9" customFormat="1" ht="15" x14ac:dyDescent="0.25">
      <c r="A154" s="733"/>
      <c r="B154" s="14">
        <v>145</v>
      </c>
      <c r="C154" s="37" t="s">
        <v>334</v>
      </c>
      <c r="D154" s="390">
        <v>0</v>
      </c>
      <c r="E154" s="191">
        <v>0</v>
      </c>
      <c r="F154" s="191">
        <v>0</v>
      </c>
      <c r="G154" s="191">
        <v>0</v>
      </c>
      <c r="H154" s="355">
        <v>0</v>
      </c>
    </row>
    <row r="155" spans="1:8" s="9" customFormat="1" ht="15" x14ac:dyDescent="0.25">
      <c r="A155" s="733"/>
      <c r="B155" s="14">
        <v>146</v>
      </c>
      <c r="C155" s="37" t="s">
        <v>378</v>
      </c>
      <c r="D155" s="401">
        <v>15</v>
      </c>
      <c r="E155" s="399">
        <v>15</v>
      </c>
      <c r="F155" s="399">
        <v>15</v>
      </c>
      <c r="G155" s="399">
        <v>15</v>
      </c>
      <c r="H155" s="398">
        <v>15</v>
      </c>
    </row>
    <row r="156" spans="1:8" s="9" customFormat="1" ht="15" x14ac:dyDescent="0.25">
      <c r="A156" s="733"/>
      <c r="B156" s="14">
        <v>147</v>
      </c>
      <c r="C156" s="37" t="s">
        <v>335</v>
      </c>
      <c r="D156" s="401">
        <v>5</v>
      </c>
      <c r="E156" s="399">
        <v>5</v>
      </c>
      <c r="F156" s="399">
        <v>5</v>
      </c>
      <c r="G156" s="399">
        <v>5</v>
      </c>
      <c r="H156" s="398">
        <v>5</v>
      </c>
    </row>
    <row r="157" spans="1:8" s="9" customFormat="1" ht="30" x14ac:dyDescent="0.25">
      <c r="A157" s="733"/>
      <c r="B157" s="14">
        <v>148</v>
      </c>
      <c r="C157" s="37" t="s">
        <v>425</v>
      </c>
      <c r="D157" s="390">
        <v>0</v>
      </c>
      <c r="E157" s="191">
        <v>0</v>
      </c>
      <c r="F157" s="191">
        <v>0</v>
      </c>
      <c r="G157" s="191">
        <v>0</v>
      </c>
      <c r="H157" s="355">
        <v>0</v>
      </c>
    </row>
    <row r="158" spans="1:8" s="9" customFormat="1" thickBot="1" x14ac:dyDescent="0.3">
      <c r="A158" s="715" t="s">
        <v>95</v>
      </c>
      <c r="B158" s="14">
        <v>149</v>
      </c>
      <c r="C158" s="37" t="s">
        <v>96</v>
      </c>
      <c r="D158" s="397">
        <v>0</v>
      </c>
      <c r="E158" s="356">
        <v>0</v>
      </c>
      <c r="F158" s="356">
        <v>0</v>
      </c>
      <c r="G158" s="400" t="s">
        <v>441</v>
      </c>
      <c r="H158" s="458" t="s">
        <v>441</v>
      </c>
    </row>
    <row r="159" spans="1:8" s="9" customFormat="1" ht="15" x14ac:dyDescent="0.25">
      <c r="A159" s="715"/>
      <c r="B159" s="14">
        <v>150</v>
      </c>
      <c r="C159" s="37" t="s">
        <v>336</v>
      </c>
      <c r="D159" s="286">
        <v>10</v>
      </c>
      <c r="E159" s="425">
        <v>10</v>
      </c>
      <c r="F159" s="284">
        <v>10</v>
      </c>
      <c r="G159" s="39">
        <v>0</v>
      </c>
      <c r="H159" s="258">
        <v>0</v>
      </c>
    </row>
    <row r="160" spans="1:8" s="9" customFormat="1" thickBot="1" x14ac:dyDescent="0.3">
      <c r="A160" s="715"/>
      <c r="B160" s="14">
        <v>151</v>
      </c>
      <c r="C160" s="37" t="s">
        <v>97</v>
      </c>
      <c r="D160" s="17">
        <v>15</v>
      </c>
      <c r="E160" s="427">
        <v>15</v>
      </c>
      <c r="F160" s="285">
        <v>15</v>
      </c>
      <c r="G160" s="65">
        <v>15</v>
      </c>
      <c r="H160" s="265">
        <v>15</v>
      </c>
    </row>
    <row r="161" spans="1:8" s="9" customFormat="1" ht="15" x14ac:dyDescent="0.25">
      <c r="A161" s="715" t="s">
        <v>216</v>
      </c>
      <c r="B161" s="14">
        <v>152</v>
      </c>
      <c r="C161" s="37" t="s">
        <v>512</v>
      </c>
      <c r="D161" s="15">
        <v>20</v>
      </c>
      <c r="E161" s="15">
        <v>20</v>
      </c>
      <c r="F161" s="15">
        <v>20</v>
      </c>
      <c r="G161" s="15">
        <v>20</v>
      </c>
      <c r="H161" s="256">
        <v>20</v>
      </c>
    </row>
    <row r="162" spans="1:8" s="9" customFormat="1" ht="15" x14ac:dyDescent="0.25">
      <c r="A162" s="715"/>
      <c r="B162" s="14">
        <v>153</v>
      </c>
      <c r="C162" s="37" t="s">
        <v>513</v>
      </c>
      <c r="D162" s="15">
        <v>10</v>
      </c>
      <c r="E162" s="15">
        <v>10</v>
      </c>
      <c r="F162" s="15">
        <v>10</v>
      </c>
      <c r="G162" s="15">
        <v>10</v>
      </c>
      <c r="H162" s="256">
        <v>10</v>
      </c>
    </row>
    <row r="163" spans="1:8" s="9" customFormat="1" ht="15" x14ac:dyDescent="0.25">
      <c r="A163" s="715"/>
      <c r="B163" s="14">
        <v>154</v>
      </c>
      <c r="C163" s="37" t="s">
        <v>514</v>
      </c>
      <c r="D163" s="15">
        <v>10</v>
      </c>
      <c r="E163" s="15">
        <v>10</v>
      </c>
      <c r="F163" s="15">
        <v>10</v>
      </c>
      <c r="G163" s="15">
        <v>10</v>
      </c>
      <c r="H163" s="256">
        <v>10</v>
      </c>
    </row>
    <row r="164" spans="1:8" s="9" customFormat="1" ht="15" x14ac:dyDescent="0.25">
      <c r="A164" s="715"/>
      <c r="B164" s="14">
        <v>155</v>
      </c>
      <c r="C164" s="37" t="s">
        <v>515</v>
      </c>
      <c r="D164" s="15">
        <v>15</v>
      </c>
      <c r="E164" s="15">
        <v>15</v>
      </c>
      <c r="F164" s="15">
        <v>15</v>
      </c>
      <c r="G164" s="15">
        <v>15</v>
      </c>
      <c r="H164" s="256">
        <v>15</v>
      </c>
    </row>
    <row r="165" spans="1:8" s="9" customFormat="1" ht="15" x14ac:dyDescent="0.25">
      <c r="A165" s="715"/>
      <c r="B165" s="14">
        <v>156</v>
      </c>
      <c r="C165" s="37" t="s">
        <v>516</v>
      </c>
      <c r="D165" s="15">
        <v>5</v>
      </c>
      <c r="E165" s="15">
        <v>5</v>
      </c>
      <c r="F165" s="15">
        <v>5</v>
      </c>
      <c r="G165" s="15">
        <v>5</v>
      </c>
      <c r="H165" s="256">
        <v>5</v>
      </c>
    </row>
    <row r="166" spans="1:8" s="9" customFormat="1" ht="15" x14ac:dyDescent="0.25">
      <c r="A166" s="715"/>
      <c r="B166" s="14">
        <v>157</v>
      </c>
      <c r="C166" s="37" t="s">
        <v>98</v>
      </c>
      <c r="D166" s="39">
        <v>0</v>
      </c>
      <c r="E166" s="39">
        <v>0</v>
      </c>
      <c r="F166" s="351">
        <v>0</v>
      </c>
      <c r="G166" s="39">
        <v>0</v>
      </c>
      <c r="H166" s="258">
        <v>0</v>
      </c>
    </row>
    <row r="167" spans="1:8" s="9" customFormat="1" ht="15" x14ac:dyDescent="0.25">
      <c r="A167" s="715"/>
      <c r="B167" s="14">
        <v>158</v>
      </c>
      <c r="C167" s="37" t="s">
        <v>361</v>
      </c>
      <c r="D167" s="65">
        <v>20</v>
      </c>
      <c r="E167" s="65">
        <v>20</v>
      </c>
      <c r="F167" s="15">
        <v>20</v>
      </c>
      <c r="G167" s="39">
        <v>0</v>
      </c>
      <c r="H167" s="258">
        <v>0</v>
      </c>
    </row>
    <row r="168" spans="1:8" s="9" customFormat="1" ht="15" x14ac:dyDescent="0.25">
      <c r="A168" s="734" t="s">
        <v>99</v>
      </c>
      <c r="B168" s="14">
        <v>159</v>
      </c>
      <c r="C168" s="40" t="s">
        <v>100</v>
      </c>
      <c r="D168" s="57">
        <v>5</v>
      </c>
      <c r="E168" s="57">
        <v>5</v>
      </c>
      <c r="F168" s="15">
        <v>5</v>
      </c>
      <c r="G168" s="57">
        <v>5</v>
      </c>
      <c r="H168" s="258">
        <v>0</v>
      </c>
    </row>
    <row r="169" spans="1:8" s="9" customFormat="1" ht="15" x14ac:dyDescent="0.25">
      <c r="A169" s="734"/>
      <c r="B169" s="14">
        <v>160</v>
      </c>
      <c r="C169" s="40" t="s">
        <v>391</v>
      </c>
      <c r="D169" s="57">
        <v>5</v>
      </c>
      <c r="E169" s="57">
        <v>5</v>
      </c>
      <c r="F169" s="15">
        <v>5</v>
      </c>
      <c r="G169" s="57">
        <v>5</v>
      </c>
      <c r="H169" s="256">
        <v>5</v>
      </c>
    </row>
    <row r="170" spans="1:8" s="9" customFormat="1" ht="30" x14ac:dyDescent="0.25">
      <c r="A170" s="734"/>
      <c r="B170" s="14">
        <v>161</v>
      </c>
      <c r="C170" s="40" t="s">
        <v>236</v>
      </c>
      <c r="D170" s="39">
        <v>0</v>
      </c>
      <c r="E170" s="39">
        <v>0</v>
      </c>
      <c r="F170" s="351">
        <v>0</v>
      </c>
      <c r="G170" s="351">
        <v>0</v>
      </c>
      <c r="H170" s="258">
        <v>0</v>
      </c>
    </row>
    <row r="171" spans="1:8" s="9" customFormat="1" ht="15" x14ac:dyDescent="0.25">
      <c r="A171" s="734"/>
      <c r="B171" s="14">
        <v>162</v>
      </c>
      <c r="C171" s="40" t="s">
        <v>101</v>
      </c>
      <c r="D171" s="57">
        <v>5</v>
      </c>
      <c r="E171" s="57">
        <v>5</v>
      </c>
      <c r="F171" s="15">
        <v>5</v>
      </c>
      <c r="G171" s="15">
        <v>5</v>
      </c>
      <c r="H171" s="258">
        <v>0</v>
      </c>
    </row>
    <row r="172" spans="1:8" s="9" customFormat="1" ht="15" x14ac:dyDescent="0.25">
      <c r="A172" s="734"/>
      <c r="B172" s="14">
        <v>163</v>
      </c>
      <c r="C172" s="40" t="s">
        <v>337</v>
      </c>
      <c r="D172" s="57">
        <v>5</v>
      </c>
      <c r="E172" s="57">
        <v>5</v>
      </c>
      <c r="F172" s="15">
        <v>5</v>
      </c>
      <c r="G172" s="15">
        <v>5</v>
      </c>
      <c r="H172" s="258">
        <v>0</v>
      </c>
    </row>
    <row r="173" spans="1:8" s="9" customFormat="1" ht="30" x14ac:dyDescent="0.25">
      <c r="A173" s="734"/>
      <c r="B173" s="14">
        <v>164</v>
      </c>
      <c r="C173" s="40" t="s">
        <v>102</v>
      </c>
      <c r="D173" s="57">
        <v>5</v>
      </c>
      <c r="E173" s="57">
        <v>5</v>
      </c>
      <c r="F173" s="15">
        <v>5</v>
      </c>
      <c r="G173" s="15">
        <v>5</v>
      </c>
      <c r="H173" s="256">
        <v>5</v>
      </c>
    </row>
    <row r="174" spans="1:8" s="9" customFormat="1" ht="15" x14ac:dyDescent="0.25">
      <c r="A174" s="734"/>
      <c r="B174" s="14">
        <v>165</v>
      </c>
      <c r="C174" s="42" t="s">
        <v>103</v>
      </c>
      <c r="D174" s="39">
        <v>0</v>
      </c>
      <c r="E174" s="39">
        <v>0</v>
      </c>
      <c r="F174" s="351">
        <v>0</v>
      </c>
      <c r="G174" s="351">
        <v>0</v>
      </c>
      <c r="H174" s="258">
        <v>0</v>
      </c>
    </row>
    <row r="175" spans="1:8" s="9" customFormat="1" ht="15" x14ac:dyDescent="0.25">
      <c r="A175" s="734"/>
      <c r="B175" s="14">
        <v>166</v>
      </c>
      <c r="C175" s="40" t="s">
        <v>104</v>
      </c>
      <c r="D175" s="65">
        <v>10</v>
      </c>
      <c r="E175" s="65">
        <v>10</v>
      </c>
      <c r="F175" s="351">
        <v>0</v>
      </c>
      <c r="G175" s="351">
        <v>0</v>
      </c>
      <c r="H175" s="258">
        <v>0</v>
      </c>
    </row>
    <row r="176" spans="1:8" s="9" customFormat="1" ht="15" x14ac:dyDescent="0.25">
      <c r="A176" s="734"/>
      <c r="B176" s="14">
        <v>167</v>
      </c>
      <c r="C176" s="40" t="s">
        <v>105</v>
      </c>
      <c r="D176" s="65">
        <v>5</v>
      </c>
      <c r="E176" s="39">
        <v>0</v>
      </c>
      <c r="F176" s="351">
        <v>0</v>
      </c>
      <c r="G176" s="351">
        <v>0</v>
      </c>
      <c r="H176" s="258">
        <v>0</v>
      </c>
    </row>
    <row r="177" spans="1:8" s="9" customFormat="1" ht="15" x14ac:dyDescent="0.25">
      <c r="A177" s="734"/>
      <c r="B177" s="14">
        <v>168</v>
      </c>
      <c r="C177" s="40" t="s">
        <v>495</v>
      </c>
      <c r="D177" s="65">
        <v>5</v>
      </c>
      <c r="E177" s="65">
        <v>5</v>
      </c>
      <c r="F177" s="351">
        <v>0</v>
      </c>
      <c r="G177" s="351">
        <v>0</v>
      </c>
      <c r="H177" s="258">
        <v>0</v>
      </c>
    </row>
    <row r="178" spans="1:8" s="9" customFormat="1" ht="15" x14ac:dyDescent="0.25">
      <c r="A178" s="734"/>
      <c r="B178" s="14">
        <v>169</v>
      </c>
      <c r="C178" s="40" t="s">
        <v>338</v>
      </c>
      <c r="D178" s="57">
        <v>5</v>
      </c>
      <c r="E178" s="57">
        <v>5</v>
      </c>
      <c r="F178" s="15">
        <v>5</v>
      </c>
      <c r="G178" s="15">
        <v>5</v>
      </c>
      <c r="H178" s="262">
        <v>5</v>
      </c>
    </row>
    <row r="179" spans="1:8" s="9" customFormat="1" ht="30" x14ac:dyDescent="0.25">
      <c r="A179" s="734"/>
      <c r="B179" s="14">
        <v>170</v>
      </c>
      <c r="C179" s="40" t="s">
        <v>106</v>
      </c>
      <c r="D179" s="57">
        <v>5</v>
      </c>
      <c r="E179" s="57">
        <v>5</v>
      </c>
      <c r="F179" s="15">
        <v>5</v>
      </c>
      <c r="G179" s="15">
        <v>5</v>
      </c>
      <c r="H179" s="262">
        <v>5</v>
      </c>
    </row>
    <row r="180" spans="1:8" s="9" customFormat="1" ht="15" x14ac:dyDescent="0.25">
      <c r="A180" s="734"/>
      <c r="B180" s="14">
        <v>171</v>
      </c>
      <c r="C180" s="40" t="s">
        <v>107</v>
      </c>
      <c r="D180" s="57">
        <v>5</v>
      </c>
      <c r="E180" s="57">
        <v>5</v>
      </c>
      <c r="F180" s="15">
        <v>5</v>
      </c>
      <c r="G180" s="15">
        <v>5</v>
      </c>
      <c r="H180" s="262">
        <v>5</v>
      </c>
    </row>
    <row r="181" spans="1:8" s="9" customFormat="1" ht="30" x14ac:dyDescent="0.25">
      <c r="A181" s="734"/>
      <c r="B181" s="14">
        <v>172</v>
      </c>
      <c r="C181" s="40" t="s">
        <v>108</v>
      </c>
      <c r="D181" s="57">
        <v>5</v>
      </c>
      <c r="E181" s="57">
        <v>5</v>
      </c>
      <c r="F181" s="15">
        <v>5</v>
      </c>
      <c r="G181" s="15">
        <v>5</v>
      </c>
      <c r="H181" s="262">
        <v>5</v>
      </c>
    </row>
    <row r="182" spans="1:8" s="9" customFormat="1" ht="15" x14ac:dyDescent="0.25">
      <c r="A182" s="715" t="s">
        <v>29</v>
      </c>
      <c r="B182" s="14">
        <v>173</v>
      </c>
      <c r="C182" s="40" t="s">
        <v>109</v>
      </c>
      <c r="D182" s="39">
        <v>0</v>
      </c>
      <c r="E182" s="39">
        <v>0</v>
      </c>
      <c r="F182" s="351">
        <v>0</v>
      </c>
      <c r="G182" s="351">
        <v>0</v>
      </c>
      <c r="H182" s="258">
        <v>0</v>
      </c>
    </row>
    <row r="183" spans="1:8" s="9" customFormat="1" ht="60" x14ac:dyDescent="0.25">
      <c r="A183" s="715"/>
      <c r="B183" s="14">
        <v>174</v>
      </c>
      <c r="C183" s="40" t="s">
        <v>426</v>
      </c>
      <c r="D183" s="39">
        <v>0</v>
      </c>
      <c r="E183" s="39">
        <v>0</v>
      </c>
      <c r="F183" s="351">
        <v>0</v>
      </c>
      <c r="G183" s="351">
        <v>0</v>
      </c>
      <c r="H183" s="258">
        <v>0</v>
      </c>
    </row>
    <row r="184" spans="1:8" s="9" customFormat="1" ht="75" x14ac:dyDescent="0.25">
      <c r="A184" s="715"/>
      <c r="B184" s="14">
        <v>175</v>
      </c>
      <c r="C184" s="40" t="s">
        <v>427</v>
      </c>
      <c r="D184" s="39">
        <v>0</v>
      </c>
      <c r="E184" s="39">
        <v>0</v>
      </c>
      <c r="F184" s="351">
        <v>0</v>
      </c>
      <c r="G184" s="351">
        <v>0</v>
      </c>
      <c r="H184" s="258">
        <v>0</v>
      </c>
    </row>
    <row r="185" spans="1:8" s="9" customFormat="1" thickBot="1" x14ac:dyDescent="0.3">
      <c r="A185" s="715"/>
      <c r="B185" s="14">
        <v>176</v>
      </c>
      <c r="C185" s="40" t="s">
        <v>339</v>
      </c>
      <c r="D185" s="356">
        <v>0</v>
      </c>
      <c r="E185" s="356">
        <v>0</v>
      </c>
      <c r="F185" s="397">
        <v>0</v>
      </c>
      <c r="G185" s="397">
        <v>0</v>
      </c>
      <c r="H185" s="297">
        <v>0</v>
      </c>
    </row>
    <row r="186" spans="1:8" s="9" customFormat="1" ht="30" x14ac:dyDescent="0.25">
      <c r="A186" s="715"/>
      <c r="B186" s="14">
        <v>177</v>
      </c>
      <c r="C186" s="41" t="s">
        <v>390</v>
      </c>
      <c r="D186" s="286">
        <v>5</v>
      </c>
      <c r="E186" s="425">
        <v>5</v>
      </c>
      <c r="F186" s="425">
        <v>5</v>
      </c>
      <c r="G186" s="425">
        <v>5</v>
      </c>
      <c r="H186" s="433">
        <v>5</v>
      </c>
    </row>
    <row r="187" spans="1:8" s="9" customFormat="1" ht="30.75" customHeight="1" thickBot="1" x14ac:dyDescent="0.3">
      <c r="A187" s="715"/>
      <c r="B187" s="14">
        <v>178</v>
      </c>
      <c r="C187" s="180" t="s">
        <v>389</v>
      </c>
      <c r="D187" s="17">
        <v>10</v>
      </c>
      <c r="E187" s="427">
        <v>10</v>
      </c>
      <c r="F187" s="427">
        <v>10</v>
      </c>
      <c r="G187" s="427">
        <v>10</v>
      </c>
      <c r="H187" s="285">
        <v>10</v>
      </c>
    </row>
    <row r="188" spans="1:8" s="9" customFormat="1" ht="15" x14ac:dyDescent="0.25">
      <c r="A188" s="715"/>
      <c r="B188" s="14">
        <v>179</v>
      </c>
      <c r="C188" s="40" t="s">
        <v>94</v>
      </c>
      <c r="D188" s="294">
        <v>0</v>
      </c>
      <c r="E188" s="294">
        <v>0</v>
      </c>
      <c r="F188" s="294">
        <v>0</v>
      </c>
      <c r="G188" s="294">
        <v>0</v>
      </c>
      <c r="H188" s="570">
        <v>0</v>
      </c>
    </row>
    <row r="189" spans="1:8" s="9" customFormat="1" ht="15" x14ac:dyDescent="0.25">
      <c r="A189" s="715"/>
      <c r="B189" s="14">
        <v>180</v>
      </c>
      <c r="C189" s="37" t="s">
        <v>308</v>
      </c>
      <c r="D189" s="39">
        <v>0</v>
      </c>
      <c r="E189" s="39">
        <v>0</v>
      </c>
      <c r="F189" s="39">
        <v>0</v>
      </c>
      <c r="G189" s="39">
        <v>0</v>
      </c>
      <c r="H189" s="321">
        <v>0</v>
      </c>
    </row>
    <row r="190" spans="1:8" s="9" customFormat="1" ht="15" x14ac:dyDescent="0.25">
      <c r="A190" s="715"/>
      <c r="B190" s="14">
        <v>181</v>
      </c>
      <c r="C190" s="40" t="s">
        <v>92</v>
      </c>
      <c r="D190" s="55">
        <v>5</v>
      </c>
      <c r="E190" s="260">
        <v>5</v>
      </c>
      <c r="F190" s="260">
        <v>5</v>
      </c>
      <c r="G190" s="206">
        <v>0</v>
      </c>
      <c r="H190" s="324">
        <v>0</v>
      </c>
    </row>
    <row r="191" spans="1:8" s="9" customFormat="1" ht="15" x14ac:dyDescent="0.25">
      <c r="A191" s="715"/>
      <c r="B191" s="14">
        <v>182</v>
      </c>
      <c r="C191" s="40" t="s">
        <v>362</v>
      </c>
      <c r="D191" s="57">
        <v>5</v>
      </c>
      <c r="E191" s="57">
        <v>5</v>
      </c>
      <c r="F191" s="57">
        <v>5</v>
      </c>
      <c r="G191" s="57">
        <v>5</v>
      </c>
      <c r="H191" s="256">
        <v>5</v>
      </c>
    </row>
    <row r="192" spans="1:8" s="9" customFormat="1" ht="15" x14ac:dyDescent="0.25">
      <c r="A192" s="715"/>
      <c r="B192" s="14">
        <v>183</v>
      </c>
      <c r="C192" s="40" t="s">
        <v>363</v>
      </c>
      <c r="D192" s="57">
        <v>5</v>
      </c>
      <c r="E192" s="57">
        <v>5</v>
      </c>
      <c r="F192" s="57">
        <v>5</v>
      </c>
      <c r="G192" s="57">
        <v>5</v>
      </c>
      <c r="H192" s="256">
        <v>5</v>
      </c>
    </row>
    <row r="193" spans="1:8" s="9" customFormat="1" ht="15" x14ac:dyDescent="0.25">
      <c r="A193" s="715"/>
      <c r="B193" s="14">
        <v>184</v>
      </c>
      <c r="C193" s="368" t="s">
        <v>364</v>
      </c>
      <c r="D193" s="65">
        <v>5</v>
      </c>
      <c r="E193" s="57">
        <v>5</v>
      </c>
      <c r="F193" s="39">
        <v>0</v>
      </c>
      <c r="G193" s="39">
        <v>0</v>
      </c>
      <c r="H193" s="321">
        <v>0</v>
      </c>
    </row>
    <row r="194" spans="1:8" s="9" customFormat="1" ht="15" x14ac:dyDescent="0.25">
      <c r="A194" s="715"/>
      <c r="B194" s="14">
        <v>185</v>
      </c>
      <c r="C194" s="40" t="s">
        <v>341</v>
      </c>
      <c r="D194" s="65">
        <v>5</v>
      </c>
      <c r="E194" s="57">
        <v>5</v>
      </c>
      <c r="F194" s="57">
        <v>5</v>
      </c>
      <c r="G194" s="57">
        <v>5</v>
      </c>
      <c r="H194" s="321">
        <v>0</v>
      </c>
    </row>
    <row r="195" spans="1:8" s="9" customFormat="1" ht="15" x14ac:dyDescent="0.25">
      <c r="A195" s="715"/>
      <c r="B195" s="14">
        <v>186</v>
      </c>
      <c r="C195" s="396" t="s">
        <v>110</v>
      </c>
      <c r="D195" s="65">
        <v>5</v>
      </c>
      <c r="E195" s="57">
        <v>5</v>
      </c>
      <c r="F195" s="57">
        <v>5</v>
      </c>
      <c r="G195" s="39">
        <v>0</v>
      </c>
      <c r="H195" s="321">
        <v>0</v>
      </c>
    </row>
    <row r="196" spans="1:8" s="9" customFormat="1" ht="15" x14ac:dyDescent="0.25">
      <c r="A196" s="715"/>
      <c r="B196" s="14">
        <v>187</v>
      </c>
      <c r="C196" s="40" t="s">
        <v>111</v>
      </c>
      <c r="D196" s="57">
        <v>5</v>
      </c>
      <c r="E196" s="57">
        <v>5</v>
      </c>
      <c r="F196" s="57">
        <v>5</v>
      </c>
      <c r="G196" s="57">
        <v>5</v>
      </c>
      <c r="H196" s="256">
        <v>5</v>
      </c>
    </row>
    <row r="197" spans="1:8" s="9" customFormat="1" thickBot="1" x14ac:dyDescent="0.3">
      <c r="A197" s="735"/>
      <c r="B197" s="21">
        <v>188</v>
      </c>
      <c r="C197" s="369" t="s">
        <v>340</v>
      </c>
      <c r="D197" s="152">
        <v>10</v>
      </c>
      <c r="E197" s="152">
        <v>10</v>
      </c>
      <c r="F197" s="152">
        <v>10</v>
      </c>
      <c r="G197" s="152">
        <v>10</v>
      </c>
      <c r="H197" s="257">
        <v>10</v>
      </c>
    </row>
    <row r="198" spans="1:8" s="9" customFormat="1" thickBot="1" x14ac:dyDescent="0.3">
      <c r="A198" s="589"/>
      <c r="B198" s="23"/>
      <c r="C198" s="300" t="s">
        <v>221</v>
      </c>
      <c r="D198" s="199">
        <v>555</v>
      </c>
      <c r="E198" s="199">
        <v>545</v>
      </c>
      <c r="F198" s="199">
        <v>495</v>
      </c>
      <c r="G198" s="199">
        <v>440</v>
      </c>
      <c r="H198" s="199">
        <v>380</v>
      </c>
    </row>
    <row r="199" spans="1:8" s="9" customFormat="1" thickBot="1" x14ac:dyDescent="0.3">
      <c r="A199" s="27"/>
      <c r="B199" s="28"/>
      <c r="C199" s="209" t="s">
        <v>222</v>
      </c>
      <c r="D199" s="205">
        <v>82</v>
      </c>
      <c r="E199" s="205">
        <v>84</v>
      </c>
      <c r="F199" s="205">
        <v>93</v>
      </c>
      <c r="G199" s="205">
        <v>105</v>
      </c>
      <c r="H199" s="205">
        <v>115</v>
      </c>
    </row>
    <row r="200" spans="1:8" s="9" customFormat="1" ht="15" x14ac:dyDescent="0.25">
      <c r="A200" s="44"/>
      <c r="B200" s="44"/>
      <c r="C200" s="45"/>
      <c r="D200" s="26"/>
      <c r="E200" s="26"/>
      <c r="F200" s="26"/>
      <c r="G200" s="26"/>
      <c r="H200" s="26"/>
    </row>
    <row r="201" spans="1:8" s="9" customFormat="1" thickBot="1" x14ac:dyDescent="0.3">
      <c r="A201" s="44"/>
      <c r="B201" s="46"/>
      <c r="C201" s="47"/>
      <c r="D201" s="44"/>
      <c r="E201" s="44"/>
      <c r="F201" s="44"/>
      <c r="G201" s="44"/>
      <c r="H201" s="44"/>
    </row>
    <row r="202" spans="1:8" s="9" customFormat="1" thickBot="1" x14ac:dyDescent="0.3">
      <c r="A202" s="718" t="s">
        <v>112</v>
      </c>
      <c r="B202" s="719"/>
      <c r="C202" s="719"/>
      <c r="D202" s="149"/>
      <c r="E202" s="149"/>
      <c r="F202" s="149"/>
      <c r="G202" s="149"/>
      <c r="H202" s="150"/>
    </row>
    <row r="203" spans="1:8" s="9" customFormat="1" ht="15" customHeight="1" x14ac:dyDescent="0.25">
      <c r="A203" s="724" t="s">
        <v>347</v>
      </c>
      <c r="B203" s="13">
        <v>189</v>
      </c>
      <c r="C203" s="395" t="s">
        <v>342</v>
      </c>
      <c r="D203" s="206">
        <v>0</v>
      </c>
      <c r="E203" s="206">
        <v>0</v>
      </c>
      <c r="F203" s="206">
        <v>0</v>
      </c>
      <c r="G203" s="206">
        <v>0</v>
      </c>
      <c r="H203" s="320">
        <v>0</v>
      </c>
    </row>
    <row r="204" spans="1:8" s="9" customFormat="1" ht="45" x14ac:dyDescent="0.25">
      <c r="A204" s="736"/>
      <c r="B204" s="14">
        <v>190</v>
      </c>
      <c r="C204" s="40" t="s">
        <v>366</v>
      </c>
      <c r="D204" s="39">
        <v>0</v>
      </c>
      <c r="E204" s="39">
        <v>0</v>
      </c>
      <c r="F204" s="39">
        <v>0</v>
      </c>
      <c r="G204" s="39">
        <v>0</v>
      </c>
      <c r="H204" s="321">
        <v>0</v>
      </c>
    </row>
    <row r="205" spans="1:8" s="9" customFormat="1" ht="30" x14ac:dyDescent="0.25">
      <c r="A205" s="736"/>
      <c r="B205" s="14">
        <v>191</v>
      </c>
      <c r="C205" s="40" t="s">
        <v>348</v>
      </c>
      <c r="D205" s="191">
        <v>0</v>
      </c>
      <c r="E205" s="191">
        <v>0</v>
      </c>
      <c r="F205" s="191">
        <v>0</v>
      </c>
      <c r="G205" s="191">
        <v>0</v>
      </c>
      <c r="H205" s="322">
        <v>0</v>
      </c>
    </row>
    <row r="206" spans="1:8" s="9" customFormat="1" thickBot="1" x14ac:dyDescent="0.3">
      <c r="A206" s="736"/>
      <c r="B206" s="14">
        <v>192</v>
      </c>
      <c r="C206" s="40" t="s">
        <v>113</v>
      </c>
      <c r="D206" s="191">
        <v>0</v>
      </c>
      <c r="E206" s="191">
        <v>0</v>
      </c>
      <c r="F206" s="191">
        <v>0</v>
      </c>
      <c r="G206" s="191">
        <v>0</v>
      </c>
      <c r="H206" s="322">
        <v>0</v>
      </c>
    </row>
    <row r="207" spans="1:8" s="9" customFormat="1" thickBot="1" x14ac:dyDescent="0.3">
      <c r="A207" s="736"/>
      <c r="B207" s="14">
        <v>193</v>
      </c>
      <c r="C207" s="41" t="s">
        <v>114</v>
      </c>
      <c r="D207" s="94">
        <v>5</v>
      </c>
      <c r="E207" s="39">
        <v>0</v>
      </c>
      <c r="F207" s="39">
        <v>0</v>
      </c>
      <c r="G207" s="39">
        <v>0</v>
      </c>
      <c r="H207" s="321">
        <v>0</v>
      </c>
    </row>
    <row r="208" spans="1:8" s="9" customFormat="1" ht="15" x14ac:dyDescent="0.25">
      <c r="A208" s="736"/>
      <c r="B208" s="14">
        <v>194</v>
      </c>
      <c r="C208" s="41" t="s">
        <v>115</v>
      </c>
      <c r="D208" s="424">
        <v>5</v>
      </c>
      <c r="E208" s="284">
        <v>5</v>
      </c>
      <c r="F208" s="39">
        <v>0</v>
      </c>
      <c r="G208" s="39">
        <v>0</v>
      </c>
      <c r="H208" s="321">
        <v>0</v>
      </c>
    </row>
    <row r="209" spans="1:8" s="9" customFormat="1" thickBot="1" x14ac:dyDescent="0.3">
      <c r="A209" s="736"/>
      <c r="B209" s="50">
        <v>195</v>
      </c>
      <c r="C209" s="122" t="s">
        <v>116</v>
      </c>
      <c r="D209" s="17">
        <v>5</v>
      </c>
      <c r="E209" s="285">
        <v>5</v>
      </c>
      <c r="F209" s="207">
        <v>5</v>
      </c>
      <c r="G209" s="207">
        <v>5</v>
      </c>
      <c r="H209" s="323">
        <v>0</v>
      </c>
    </row>
    <row r="210" spans="1:8" s="9" customFormat="1" ht="15.75" customHeight="1" thickBot="1" x14ac:dyDescent="0.3">
      <c r="A210" s="729" t="s">
        <v>380</v>
      </c>
      <c r="B210" s="730"/>
      <c r="C210" s="730"/>
      <c r="D210" s="701"/>
      <c r="E210" s="701"/>
      <c r="F210" s="699"/>
      <c r="G210" s="699"/>
      <c r="H210" s="700"/>
    </row>
    <row r="211" spans="1:8" s="9" customFormat="1" ht="45" x14ac:dyDescent="0.25">
      <c r="A211" s="584" t="s">
        <v>117</v>
      </c>
      <c r="B211" s="13">
        <v>196</v>
      </c>
      <c r="C211" s="394" t="s">
        <v>412</v>
      </c>
      <c r="D211" s="206">
        <v>0</v>
      </c>
      <c r="E211" s="206">
        <v>0</v>
      </c>
      <c r="F211" s="206">
        <v>0</v>
      </c>
      <c r="G211" s="206">
        <v>0</v>
      </c>
      <c r="H211" s="320">
        <v>0</v>
      </c>
    </row>
    <row r="212" spans="1:8" s="9" customFormat="1" ht="47.25" customHeight="1" thickBot="1" x14ac:dyDescent="0.3">
      <c r="A212" s="585" t="s">
        <v>11</v>
      </c>
      <c r="B212" s="14">
        <v>197</v>
      </c>
      <c r="C212" s="37" t="s">
        <v>395</v>
      </c>
      <c r="D212" s="191">
        <v>0</v>
      </c>
      <c r="E212" s="191">
        <v>0</v>
      </c>
      <c r="F212" s="191">
        <v>0</v>
      </c>
      <c r="G212" s="191">
        <v>0</v>
      </c>
      <c r="H212" s="322">
        <v>0</v>
      </c>
    </row>
    <row r="213" spans="1:8" s="9" customFormat="1" ht="30.75" thickBot="1" x14ac:dyDescent="0.3">
      <c r="A213" s="725" t="s">
        <v>118</v>
      </c>
      <c r="B213" s="14">
        <v>198</v>
      </c>
      <c r="C213" s="16" t="s">
        <v>396</v>
      </c>
      <c r="D213" s="286">
        <v>5</v>
      </c>
      <c r="E213" s="284">
        <v>5</v>
      </c>
      <c r="F213" s="191">
        <v>0</v>
      </c>
      <c r="G213" s="39">
        <v>0</v>
      </c>
      <c r="H213" s="321">
        <v>0</v>
      </c>
    </row>
    <row r="214" spans="1:8" s="9" customFormat="1" ht="30" x14ac:dyDescent="0.25">
      <c r="A214" s="725"/>
      <c r="B214" s="14">
        <v>199</v>
      </c>
      <c r="C214" s="16" t="s">
        <v>397</v>
      </c>
      <c r="D214" s="443">
        <v>10</v>
      </c>
      <c r="E214" s="426">
        <v>10</v>
      </c>
      <c r="F214" s="284">
        <v>10</v>
      </c>
      <c r="G214" s="39">
        <v>0</v>
      </c>
      <c r="H214" s="321">
        <v>0</v>
      </c>
    </row>
    <row r="215" spans="1:8" s="9" customFormat="1" ht="30.75" thickBot="1" x14ac:dyDescent="0.3">
      <c r="A215" s="725"/>
      <c r="B215" s="14">
        <v>200</v>
      </c>
      <c r="C215" s="16" t="s">
        <v>413</v>
      </c>
      <c r="D215" s="444">
        <v>15</v>
      </c>
      <c r="E215" s="445">
        <v>15</v>
      </c>
      <c r="F215" s="442">
        <v>15</v>
      </c>
      <c r="G215" s="65">
        <v>15</v>
      </c>
      <c r="H215" s="321">
        <v>0</v>
      </c>
    </row>
    <row r="216" spans="1:8" s="9" customFormat="1" ht="15" x14ac:dyDescent="0.25">
      <c r="A216" s="725"/>
      <c r="B216" s="14">
        <v>201</v>
      </c>
      <c r="C216" s="19" t="s">
        <v>119</v>
      </c>
      <c r="D216" s="293">
        <v>5</v>
      </c>
      <c r="E216" s="260">
        <v>5</v>
      </c>
      <c r="F216" s="206">
        <v>0</v>
      </c>
      <c r="G216" s="206">
        <v>0</v>
      </c>
      <c r="H216" s="324">
        <v>0</v>
      </c>
    </row>
    <row r="217" spans="1:8" s="9" customFormat="1" ht="45.75" thickBot="1" x14ac:dyDescent="0.3">
      <c r="A217" s="722"/>
      <c r="B217" s="50">
        <v>202</v>
      </c>
      <c r="C217" s="61" t="s">
        <v>237</v>
      </c>
      <c r="D217" s="191">
        <v>0</v>
      </c>
      <c r="E217" s="191">
        <v>0</v>
      </c>
      <c r="F217" s="191">
        <v>0</v>
      </c>
      <c r="G217" s="191">
        <v>0</v>
      </c>
      <c r="H217" s="323">
        <v>0</v>
      </c>
    </row>
    <row r="218" spans="1:8" s="9" customFormat="1" thickBot="1" x14ac:dyDescent="0.3">
      <c r="A218" s="702" t="s">
        <v>381</v>
      </c>
      <c r="B218" s="703"/>
      <c r="C218" s="703"/>
      <c r="D218" s="699"/>
      <c r="E218" s="699"/>
      <c r="F218" s="699"/>
      <c r="G218" s="699"/>
      <c r="H218" s="700"/>
    </row>
    <row r="219" spans="1:8" s="9" customFormat="1" thickBot="1" x14ac:dyDescent="0.3">
      <c r="A219" s="723" t="s">
        <v>120</v>
      </c>
      <c r="B219" s="13">
        <v>203</v>
      </c>
      <c r="C219" s="64" t="s">
        <v>121</v>
      </c>
      <c r="D219" s="393">
        <v>0</v>
      </c>
      <c r="E219" s="393">
        <v>0</v>
      </c>
      <c r="F219" s="392">
        <v>0</v>
      </c>
      <c r="G219" s="327">
        <v>0</v>
      </c>
      <c r="H219" s="320">
        <v>0</v>
      </c>
    </row>
    <row r="220" spans="1:8" s="9" customFormat="1" ht="15" x14ac:dyDescent="0.25">
      <c r="A220" s="725"/>
      <c r="B220" s="14">
        <v>204</v>
      </c>
      <c r="C220" s="18" t="s">
        <v>122</v>
      </c>
      <c r="D220" s="286">
        <v>5</v>
      </c>
      <c r="E220" s="446">
        <v>5</v>
      </c>
      <c r="F220" s="284">
        <v>5</v>
      </c>
      <c r="G220" s="174">
        <v>0</v>
      </c>
      <c r="H220" s="321">
        <v>0</v>
      </c>
    </row>
    <row r="221" spans="1:8" s="9" customFormat="1" thickBot="1" x14ac:dyDescent="0.3">
      <c r="A221" s="725"/>
      <c r="B221" s="50">
        <v>205</v>
      </c>
      <c r="C221" s="121" t="s">
        <v>123</v>
      </c>
      <c r="D221" s="17">
        <v>10</v>
      </c>
      <c r="E221" s="447">
        <v>10</v>
      </c>
      <c r="F221" s="285">
        <v>10</v>
      </c>
      <c r="G221" s="280">
        <v>10</v>
      </c>
      <c r="H221" s="322">
        <v>0</v>
      </c>
    </row>
    <row r="222" spans="1:8" s="9" customFormat="1" ht="15.75" customHeight="1" thickBot="1" x14ac:dyDescent="0.3">
      <c r="A222" s="737"/>
      <c r="B222" s="727" t="s">
        <v>382</v>
      </c>
      <c r="C222" s="728"/>
      <c r="D222" s="705"/>
      <c r="E222" s="705"/>
      <c r="F222" s="705"/>
      <c r="G222" s="704"/>
      <c r="H222" s="706"/>
    </row>
    <row r="223" spans="1:8" s="9" customFormat="1" ht="15" x14ac:dyDescent="0.25">
      <c r="A223" s="725"/>
      <c r="B223" s="14">
        <v>206</v>
      </c>
      <c r="C223" s="391" t="s">
        <v>124</v>
      </c>
      <c r="D223" s="347">
        <v>0</v>
      </c>
      <c r="E223" s="347">
        <v>0</v>
      </c>
      <c r="F223" s="347">
        <v>0</v>
      </c>
      <c r="G223" s="389">
        <v>0</v>
      </c>
      <c r="H223" s="266">
        <v>0</v>
      </c>
    </row>
    <row r="224" spans="1:8" s="9" customFormat="1" ht="15" x14ac:dyDescent="0.25">
      <c r="A224" s="725"/>
      <c r="B224" s="14">
        <v>207</v>
      </c>
      <c r="C224" s="385" t="s">
        <v>125</v>
      </c>
      <c r="D224" s="39">
        <v>0</v>
      </c>
      <c r="E224" s="39">
        <v>0</v>
      </c>
      <c r="F224" s="39">
        <v>0</v>
      </c>
      <c r="G224" s="351">
        <v>0</v>
      </c>
      <c r="H224" s="258">
        <v>0</v>
      </c>
    </row>
    <row r="225" spans="1:8" s="9" customFormat="1" ht="15" x14ac:dyDescent="0.25">
      <c r="A225" s="725"/>
      <c r="B225" s="14">
        <v>208</v>
      </c>
      <c r="C225" s="385" t="s">
        <v>126</v>
      </c>
      <c r="D225" s="39">
        <v>0</v>
      </c>
      <c r="E225" s="39">
        <v>0</v>
      </c>
      <c r="F225" s="39">
        <v>0</v>
      </c>
      <c r="G225" s="351">
        <v>0</v>
      </c>
      <c r="H225" s="258">
        <v>0</v>
      </c>
    </row>
    <row r="226" spans="1:8" s="9" customFormat="1" ht="15" x14ac:dyDescent="0.25">
      <c r="A226" s="725"/>
      <c r="B226" s="14">
        <v>209</v>
      </c>
      <c r="C226" s="385" t="s">
        <v>127</v>
      </c>
      <c r="D226" s="39">
        <v>0</v>
      </c>
      <c r="E226" s="39">
        <v>0</v>
      </c>
      <c r="F226" s="39">
        <v>0</v>
      </c>
      <c r="G226" s="351">
        <v>0</v>
      </c>
      <c r="H226" s="258">
        <v>0</v>
      </c>
    </row>
    <row r="227" spans="1:8" s="9" customFormat="1" ht="15" x14ac:dyDescent="0.25">
      <c r="A227" s="725"/>
      <c r="B227" s="14">
        <v>210</v>
      </c>
      <c r="C227" s="385" t="s">
        <v>128</v>
      </c>
      <c r="D227" s="39">
        <v>0</v>
      </c>
      <c r="E227" s="39">
        <v>0</v>
      </c>
      <c r="F227" s="39">
        <v>0</v>
      </c>
      <c r="G227" s="351">
        <v>0</v>
      </c>
      <c r="H227" s="258">
        <v>0</v>
      </c>
    </row>
    <row r="228" spans="1:8" s="9" customFormat="1" ht="15" x14ac:dyDescent="0.25">
      <c r="A228" s="725"/>
      <c r="B228" s="14">
        <v>211</v>
      </c>
      <c r="C228" s="385" t="s">
        <v>129</v>
      </c>
      <c r="D228" s="191">
        <v>0</v>
      </c>
      <c r="E228" s="191">
        <v>0</v>
      </c>
      <c r="F228" s="191">
        <v>0</v>
      </c>
      <c r="G228" s="390">
        <v>0</v>
      </c>
      <c r="H228" s="355">
        <v>0</v>
      </c>
    </row>
    <row r="229" spans="1:8" s="9" customFormat="1" ht="15" x14ac:dyDescent="0.25">
      <c r="A229" s="725"/>
      <c r="B229" s="14">
        <v>212</v>
      </c>
      <c r="C229" s="385" t="s">
        <v>130</v>
      </c>
      <c r="D229" s="191">
        <v>0</v>
      </c>
      <c r="E229" s="191">
        <v>0</v>
      </c>
      <c r="F229" s="191">
        <v>0</v>
      </c>
      <c r="G229" s="390">
        <v>0</v>
      </c>
      <c r="H229" s="355">
        <v>0</v>
      </c>
    </row>
    <row r="230" spans="1:8" s="9" customFormat="1" ht="15" x14ac:dyDescent="0.25">
      <c r="A230" s="725"/>
      <c r="B230" s="14">
        <v>213</v>
      </c>
      <c r="C230" s="385" t="s">
        <v>131</v>
      </c>
      <c r="D230" s="207">
        <v>5</v>
      </c>
      <c r="E230" s="207">
        <v>5</v>
      </c>
      <c r="F230" s="207">
        <v>5</v>
      </c>
      <c r="G230" s="50">
        <v>5</v>
      </c>
      <c r="H230" s="355">
        <v>0</v>
      </c>
    </row>
    <row r="231" spans="1:8" s="9" customFormat="1" ht="15" x14ac:dyDescent="0.25">
      <c r="A231" s="725"/>
      <c r="B231" s="14">
        <v>214</v>
      </c>
      <c r="C231" s="385" t="s">
        <v>132</v>
      </c>
      <c r="D231" s="207">
        <v>2</v>
      </c>
      <c r="E231" s="57">
        <v>2</v>
      </c>
      <c r="F231" s="39">
        <v>0</v>
      </c>
      <c r="G231" s="351">
        <v>0</v>
      </c>
      <c r="H231" s="258">
        <v>0</v>
      </c>
    </row>
    <row r="232" spans="1:8" s="9" customFormat="1" thickBot="1" x14ac:dyDescent="0.3">
      <c r="A232" s="725"/>
      <c r="B232" s="14">
        <v>215</v>
      </c>
      <c r="C232" s="385" t="s">
        <v>133</v>
      </c>
      <c r="D232" s="356">
        <v>0</v>
      </c>
      <c r="E232" s="39">
        <v>0</v>
      </c>
      <c r="F232" s="39">
        <v>0</v>
      </c>
      <c r="G232" s="39">
        <v>0</v>
      </c>
      <c r="H232" s="258">
        <v>0</v>
      </c>
    </row>
    <row r="233" spans="1:8" s="9" customFormat="1" ht="15" x14ac:dyDescent="0.25">
      <c r="A233" s="725"/>
      <c r="B233" s="14">
        <v>216</v>
      </c>
      <c r="C233" s="1" t="s">
        <v>134</v>
      </c>
      <c r="D233" s="94">
        <v>1</v>
      </c>
      <c r="E233" s="94">
        <v>1</v>
      </c>
      <c r="F233" s="39">
        <v>0</v>
      </c>
      <c r="G233" s="39">
        <v>0</v>
      </c>
      <c r="H233" s="258">
        <v>0</v>
      </c>
    </row>
    <row r="234" spans="1:8" s="9" customFormat="1" thickBot="1" x14ac:dyDescent="0.3">
      <c r="A234" s="725"/>
      <c r="B234" s="14">
        <v>217</v>
      </c>
      <c r="C234" s="1" t="s">
        <v>135</v>
      </c>
      <c r="D234" s="95">
        <v>2</v>
      </c>
      <c r="E234" s="95">
        <v>2</v>
      </c>
      <c r="F234" s="57">
        <v>2</v>
      </c>
      <c r="G234" s="39">
        <v>0</v>
      </c>
      <c r="H234" s="258">
        <v>0</v>
      </c>
    </row>
    <row r="235" spans="1:8" s="9" customFormat="1" ht="15" x14ac:dyDescent="0.25">
      <c r="A235" s="725"/>
      <c r="B235" s="14">
        <v>218</v>
      </c>
      <c r="C235" s="385" t="s">
        <v>136</v>
      </c>
      <c r="D235" s="293">
        <v>1</v>
      </c>
      <c r="E235" s="260">
        <v>1</v>
      </c>
      <c r="F235" s="206">
        <v>0</v>
      </c>
      <c r="G235" s="206">
        <v>0</v>
      </c>
      <c r="H235" s="261">
        <v>0</v>
      </c>
    </row>
    <row r="236" spans="1:8" s="9" customFormat="1" ht="15" x14ac:dyDescent="0.25">
      <c r="A236" s="725"/>
      <c r="B236" s="14">
        <v>219</v>
      </c>
      <c r="C236" s="385" t="s">
        <v>137</v>
      </c>
      <c r="D236" s="57">
        <v>1</v>
      </c>
      <c r="E236" s="57">
        <v>1</v>
      </c>
      <c r="F236" s="39">
        <v>0</v>
      </c>
      <c r="G236" s="39">
        <v>0</v>
      </c>
      <c r="H236" s="258">
        <v>0</v>
      </c>
    </row>
    <row r="237" spans="1:8" s="9" customFormat="1" ht="15" x14ac:dyDescent="0.25">
      <c r="A237" s="725"/>
      <c r="B237" s="14">
        <v>220</v>
      </c>
      <c r="C237" s="385" t="s">
        <v>138</v>
      </c>
      <c r="D237" s="57">
        <v>1</v>
      </c>
      <c r="E237" s="57">
        <v>1</v>
      </c>
      <c r="F237" s="39">
        <v>0</v>
      </c>
      <c r="G237" s="39">
        <v>0</v>
      </c>
      <c r="H237" s="258">
        <v>0</v>
      </c>
    </row>
    <row r="238" spans="1:8" s="9" customFormat="1" ht="15" x14ac:dyDescent="0.25">
      <c r="A238" s="725"/>
      <c r="B238" s="14">
        <v>221</v>
      </c>
      <c r="C238" s="385" t="s">
        <v>139</v>
      </c>
      <c r="D238" s="57">
        <v>1</v>
      </c>
      <c r="E238" s="57">
        <v>1</v>
      </c>
      <c r="F238" s="39">
        <v>0</v>
      </c>
      <c r="G238" s="39">
        <v>0</v>
      </c>
      <c r="H238" s="258">
        <v>0</v>
      </c>
    </row>
    <row r="239" spans="1:8" s="9" customFormat="1" ht="15" x14ac:dyDescent="0.25">
      <c r="A239" s="725"/>
      <c r="B239" s="14">
        <v>222</v>
      </c>
      <c r="C239" s="385" t="s">
        <v>140</v>
      </c>
      <c r="D239" s="384">
        <v>1</v>
      </c>
      <c r="E239" s="384">
        <v>1</v>
      </c>
      <c r="F239" s="388">
        <v>1</v>
      </c>
      <c r="G239" s="387">
        <v>0</v>
      </c>
      <c r="H239" s="386">
        <v>0</v>
      </c>
    </row>
    <row r="240" spans="1:8" s="9" customFormat="1" thickBot="1" x14ac:dyDescent="0.3">
      <c r="A240" s="725"/>
      <c r="B240" s="14">
        <v>223</v>
      </c>
      <c r="C240" s="385" t="s">
        <v>141</v>
      </c>
      <c r="D240" s="356">
        <v>0</v>
      </c>
      <c r="E240" s="356">
        <v>0</v>
      </c>
      <c r="F240" s="39">
        <v>0</v>
      </c>
      <c r="G240" s="39">
        <v>0</v>
      </c>
      <c r="H240" s="258">
        <v>0</v>
      </c>
    </row>
    <row r="241" spans="1:8" s="9" customFormat="1" ht="15" x14ac:dyDescent="0.25">
      <c r="A241" s="725"/>
      <c r="B241" s="14">
        <v>224</v>
      </c>
      <c r="C241" s="1" t="s">
        <v>218</v>
      </c>
      <c r="D241" s="286">
        <v>1</v>
      </c>
      <c r="E241" s="284">
        <v>1</v>
      </c>
      <c r="F241" s="39">
        <v>0</v>
      </c>
      <c r="G241" s="39">
        <v>0</v>
      </c>
      <c r="H241" s="258">
        <v>0</v>
      </c>
    </row>
    <row r="242" spans="1:8" s="9" customFormat="1" thickBot="1" x14ac:dyDescent="0.3">
      <c r="A242" s="725"/>
      <c r="B242" s="14">
        <v>225</v>
      </c>
      <c r="C242" s="1" t="s">
        <v>142</v>
      </c>
      <c r="D242" s="17">
        <v>2</v>
      </c>
      <c r="E242" s="285">
        <v>2</v>
      </c>
      <c r="F242" s="57">
        <v>2</v>
      </c>
      <c r="G242" s="39">
        <v>0</v>
      </c>
      <c r="H242" s="258">
        <v>0</v>
      </c>
    </row>
    <row r="243" spans="1:8" s="9" customFormat="1" thickBot="1" x14ac:dyDescent="0.3">
      <c r="A243" s="725"/>
      <c r="B243" s="14">
        <v>226</v>
      </c>
      <c r="C243" s="1" t="s">
        <v>143</v>
      </c>
      <c r="D243" s="286">
        <v>1</v>
      </c>
      <c r="E243" s="284">
        <v>1</v>
      </c>
      <c r="F243" s="356">
        <v>0</v>
      </c>
      <c r="G243" s="39">
        <v>0</v>
      </c>
      <c r="H243" s="258">
        <v>0</v>
      </c>
    </row>
    <row r="244" spans="1:8" s="9" customFormat="1" ht="15" x14ac:dyDescent="0.25">
      <c r="A244" s="725"/>
      <c r="B244" s="14">
        <v>227</v>
      </c>
      <c r="C244" s="1" t="s">
        <v>144</v>
      </c>
      <c r="D244" s="424">
        <v>2</v>
      </c>
      <c r="E244" s="426">
        <v>2</v>
      </c>
      <c r="F244" s="284">
        <v>2</v>
      </c>
      <c r="G244" s="39">
        <v>0</v>
      </c>
      <c r="H244" s="258">
        <v>0</v>
      </c>
    </row>
    <row r="245" spans="1:8" s="9" customFormat="1" thickBot="1" x14ac:dyDescent="0.3">
      <c r="A245" s="725"/>
      <c r="B245" s="14">
        <v>228</v>
      </c>
      <c r="C245" s="18" t="s">
        <v>145</v>
      </c>
      <c r="D245" s="17">
        <v>3</v>
      </c>
      <c r="E245" s="427">
        <v>3</v>
      </c>
      <c r="F245" s="285">
        <v>3</v>
      </c>
      <c r="G245" s="379">
        <v>3</v>
      </c>
      <c r="H245" s="296">
        <v>3</v>
      </c>
    </row>
    <row r="246" spans="1:8" s="9" customFormat="1" ht="15" x14ac:dyDescent="0.25">
      <c r="A246" s="725"/>
      <c r="B246" s="14">
        <v>229</v>
      </c>
      <c r="C246" s="1" t="s">
        <v>146</v>
      </c>
      <c r="D246" s="286">
        <v>1</v>
      </c>
      <c r="E246" s="284">
        <v>1</v>
      </c>
      <c r="F246" s="382">
        <v>0</v>
      </c>
      <c r="G246" s="39">
        <v>0</v>
      </c>
      <c r="H246" s="258">
        <v>0</v>
      </c>
    </row>
    <row r="247" spans="1:8" s="9" customFormat="1" thickBot="1" x14ac:dyDescent="0.3">
      <c r="A247" s="725"/>
      <c r="B247" s="14">
        <v>230</v>
      </c>
      <c r="C247" s="18" t="s">
        <v>147</v>
      </c>
      <c r="D247" s="17">
        <v>2</v>
      </c>
      <c r="E247" s="285">
        <v>2</v>
      </c>
      <c r="F247" s="383">
        <v>2</v>
      </c>
      <c r="G247" s="39">
        <v>0</v>
      </c>
      <c r="H247" s="258">
        <v>0</v>
      </c>
    </row>
    <row r="248" spans="1:8" s="9" customFormat="1" ht="15" x14ac:dyDescent="0.25">
      <c r="A248" s="725"/>
      <c r="B248" s="14">
        <v>231</v>
      </c>
      <c r="C248" s="18" t="s">
        <v>148</v>
      </c>
      <c r="D248" s="286">
        <v>1</v>
      </c>
      <c r="E248" s="425">
        <v>1</v>
      </c>
      <c r="F248" s="284">
        <v>1</v>
      </c>
      <c r="G248" s="39">
        <v>0</v>
      </c>
      <c r="H248" s="258">
        <v>0</v>
      </c>
    </row>
    <row r="249" spans="1:8" s="9" customFormat="1" thickBot="1" x14ac:dyDescent="0.3">
      <c r="A249" s="725"/>
      <c r="B249" s="14">
        <v>232</v>
      </c>
      <c r="C249" s="18" t="s">
        <v>149</v>
      </c>
      <c r="D249" s="17">
        <v>2</v>
      </c>
      <c r="E249" s="427">
        <v>2</v>
      </c>
      <c r="F249" s="285">
        <v>2</v>
      </c>
      <c r="G249" s="379">
        <v>2</v>
      </c>
      <c r="H249" s="296">
        <v>2</v>
      </c>
    </row>
    <row r="250" spans="1:8" s="9" customFormat="1" ht="30" x14ac:dyDescent="0.25">
      <c r="A250" s="725"/>
      <c r="B250" s="14">
        <v>233</v>
      </c>
      <c r="C250" s="376" t="s">
        <v>398</v>
      </c>
      <c r="D250" s="377">
        <v>10</v>
      </c>
      <c r="E250" s="377">
        <v>10</v>
      </c>
      <c r="F250" s="377">
        <v>10</v>
      </c>
      <c r="G250" s="380">
        <v>10</v>
      </c>
      <c r="H250" s="374">
        <v>10</v>
      </c>
    </row>
    <row r="251" spans="1:8" s="9" customFormat="1" ht="60" x14ac:dyDescent="0.25">
      <c r="A251" s="725"/>
      <c r="B251" s="14">
        <v>234</v>
      </c>
      <c r="C251" s="376" t="s">
        <v>399</v>
      </c>
      <c r="D251" s="378">
        <v>10</v>
      </c>
      <c r="E251" s="378">
        <v>10</v>
      </c>
      <c r="F251" s="378">
        <v>10</v>
      </c>
      <c r="G251" s="381">
        <v>10</v>
      </c>
      <c r="H251" s="375">
        <v>10</v>
      </c>
    </row>
    <row r="252" spans="1:8" s="9" customFormat="1" ht="15" x14ac:dyDescent="0.25">
      <c r="A252" s="725"/>
      <c r="B252" s="14">
        <v>235</v>
      </c>
      <c r="C252" s="19" t="s">
        <v>150</v>
      </c>
      <c r="D252" s="378">
        <v>10</v>
      </c>
      <c r="E252" s="378">
        <v>10</v>
      </c>
      <c r="F252" s="378">
        <v>10</v>
      </c>
      <c r="G252" s="381">
        <v>10</v>
      </c>
      <c r="H252" s="375">
        <v>10</v>
      </c>
    </row>
    <row r="253" spans="1:8" s="9" customFormat="1" ht="45" x14ac:dyDescent="0.25">
      <c r="A253" s="725"/>
      <c r="B253" s="14">
        <v>236</v>
      </c>
      <c r="C253" s="19" t="s">
        <v>238</v>
      </c>
      <c r="D253" s="15">
        <v>5</v>
      </c>
      <c r="E253" s="15">
        <v>5</v>
      </c>
      <c r="F253" s="15">
        <v>5</v>
      </c>
      <c r="G253" s="57">
        <v>5</v>
      </c>
      <c r="H253" s="258">
        <v>0</v>
      </c>
    </row>
    <row r="254" spans="1:8" s="9" customFormat="1" ht="30" x14ac:dyDescent="0.25">
      <c r="A254" s="725"/>
      <c r="B254" s="14">
        <v>237</v>
      </c>
      <c r="C254" s="19" t="s">
        <v>400</v>
      </c>
      <c r="D254" s="15">
        <v>5</v>
      </c>
      <c r="E254" s="15">
        <v>5</v>
      </c>
      <c r="F254" s="15">
        <v>5</v>
      </c>
      <c r="G254" s="57">
        <v>5</v>
      </c>
      <c r="H254" s="262">
        <v>5</v>
      </c>
    </row>
    <row r="255" spans="1:8" s="9" customFormat="1" ht="15" x14ac:dyDescent="0.25">
      <c r="A255" s="725"/>
      <c r="B255" s="14">
        <v>238</v>
      </c>
      <c r="C255" s="19" t="s">
        <v>119</v>
      </c>
      <c r="D255" s="14">
        <v>5</v>
      </c>
      <c r="E255" s="15">
        <v>5</v>
      </c>
      <c r="F255" s="351">
        <v>0</v>
      </c>
      <c r="G255" s="39">
        <v>0</v>
      </c>
      <c r="H255" s="258">
        <v>0</v>
      </c>
    </row>
    <row r="256" spans="1:8" s="9" customFormat="1" ht="45.75" thickBot="1" x14ac:dyDescent="0.3">
      <c r="A256" s="725"/>
      <c r="B256" s="14">
        <v>239</v>
      </c>
      <c r="C256" s="61" t="s">
        <v>239</v>
      </c>
      <c r="D256" s="370">
        <v>0</v>
      </c>
      <c r="E256" s="370">
        <v>0</v>
      </c>
      <c r="F256" s="370">
        <v>0</v>
      </c>
      <c r="G256" s="216">
        <v>0</v>
      </c>
      <c r="H256" s="298">
        <v>0</v>
      </c>
    </row>
    <row r="257" spans="1:8" s="9" customFormat="1" ht="15.75" customHeight="1" thickBot="1" x14ac:dyDescent="0.3">
      <c r="A257" s="729" t="s">
        <v>265</v>
      </c>
      <c r="B257" s="730"/>
      <c r="C257" s="730"/>
      <c r="D257" s="699"/>
      <c r="E257" s="699"/>
      <c r="F257" s="699"/>
      <c r="G257" s="699"/>
      <c r="H257" s="700"/>
    </row>
    <row r="258" spans="1:8" s="9" customFormat="1" ht="60" x14ac:dyDescent="0.25">
      <c r="A258" s="585" t="s">
        <v>151</v>
      </c>
      <c r="B258" s="14">
        <v>240</v>
      </c>
      <c r="C258" s="373" t="s">
        <v>152</v>
      </c>
      <c r="D258" s="39">
        <v>0</v>
      </c>
      <c r="E258" s="39">
        <v>0</v>
      </c>
      <c r="F258" s="39">
        <v>0</v>
      </c>
      <c r="G258" s="39">
        <v>0</v>
      </c>
      <c r="H258" s="320">
        <v>0</v>
      </c>
    </row>
    <row r="259" spans="1:8" s="9" customFormat="1" ht="30" x14ac:dyDescent="0.25">
      <c r="A259" s="585" t="s">
        <v>11</v>
      </c>
      <c r="B259" s="14">
        <v>241</v>
      </c>
      <c r="C259" s="364" t="s">
        <v>12</v>
      </c>
      <c r="D259" s="39">
        <v>0</v>
      </c>
      <c r="E259" s="39">
        <v>0</v>
      </c>
      <c r="F259" s="39">
        <v>0</v>
      </c>
      <c r="G259" s="39">
        <v>0</v>
      </c>
      <c r="H259" s="321">
        <v>0</v>
      </c>
    </row>
    <row r="260" spans="1:8" s="9" customFormat="1" ht="30" x14ac:dyDescent="0.25">
      <c r="A260" s="738" t="s">
        <v>153</v>
      </c>
      <c r="B260" s="14">
        <v>242</v>
      </c>
      <c r="C260" s="19" t="s">
        <v>154</v>
      </c>
      <c r="D260" s="39">
        <v>0</v>
      </c>
      <c r="E260" s="39">
        <v>0</v>
      </c>
      <c r="F260" s="39">
        <v>0</v>
      </c>
      <c r="G260" s="39">
        <v>0</v>
      </c>
      <c r="H260" s="321">
        <v>0</v>
      </c>
    </row>
    <row r="261" spans="1:8" s="9" customFormat="1" ht="30.75" thickBot="1" x14ac:dyDescent="0.3">
      <c r="A261" s="739"/>
      <c r="B261" s="14">
        <v>243</v>
      </c>
      <c r="C261" s="19" t="s">
        <v>240</v>
      </c>
      <c r="D261" s="191">
        <v>0</v>
      </c>
      <c r="E261" s="191">
        <v>0</v>
      </c>
      <c r="F261" s="191">
        <v>0</v>
      </c>
      <c r="G261" s="191">
        <v>0</v>
      </c>
      <c r="H261" s="322">
        <v>0</v>
      </c>
    </row>
    <row r="262" spans="1:8" s="9" customFormat="1" ht="30" x14ac:dyDescent="0.25">
      <c r="A262" s="739"/>
      <c r="B262" s="14">
        <v>244</v>
      </c>
      <c r="C262" s="18" t="s">
        <v>241</v>
      </c>
      <c r="D262" s="94">
        <v>10</v>
      </c>
      <c r="E262" s="94">
        <v>10</v>
      </c>
      <c r="F262" s="94">
        <v>10</v>
      </c>
      <c r="G262" s="39">
        <v>0</v>
      </c>
      <c r="H262" s="321">
        <v>0</v>
      </c>
    </row>
    <row r="263" spans="1:8" s="9" customFormat="1" ht="30.75" thickBot="1" x14ac:dyDescent="0.3">
      <c r="A263" s="739"/>
      <c r="B263" s="14">
        <v>245</v>
      </c>
      <c r="C263" s="18" t="s">
        <v>242</v>
      </c>
      <c r="D263" s="95">
        <v>15</v>
      </c>
      <c r="E263" s="95">
        <v>15</v>
      </c>
      <c r="F263" s="95">
        <v>15</v>
      </c>
      <c r="G263" s="65">
        <v>15</v>
      </c>
      <c r="H263" s="265">
        <v>15</v>
      </c>
    </row>
    <row r="264" spans="1:8" s="9" customFormat="1" ht="15" x14ac:dyDescent="0.25">
      <c r="A264" s="739"/>
      <c r="B264" s="14">
        <v>246</v>
      </c>
      <c r="C264" s="19" t="s">
        <v>155</v>
      </c>
      <c r="D264" s="206">
        <v>0</v>
      </c>
      <c r="E264" s="206">
        <v>0</v>
      </c>
      <c r="F264" s="206">
        <v>0</v>
      </c>
      <c r="G264" s="206">
        <v>0</v>
      </c>
      <c r="H264" s="261">
        <v>0</v>
      </c>
    </row>
    <row r="265" spans="1:8" s="9" customFormat="1" ht="15" x14ac:dyDescent="0.25">
      <c r="A265" s="739"/>
      <c r="B265" s="14">
        <v>247</v>
      </c>
      <c r="C265" s="19" t="s">
        <v>156</v>
      </c>
      <c r="D265" s="211">
        <v>5</v>
      </c>
      <c r="E265" s="211">
        <v>5</v>
      </c>
      <c r="F265" s="211">
        <v>5</v>
      </c>
      <c r="G265" s="211">
        <v>5</v>
      </c>
      <c r="H265" s="263">
        <v>5</v>
      </c>
    </row>
    <row r="266" spans="1:8" s="9" customFormat="1" thickBot="1" x14ac:dyDescent="0.3">
      <c r="A266" s="739"/>
      <c r="B266" s="14">
        <v>248</v>
      </c>
      <c r="C266" s="19" t="s">
        <v>157</v>
      </c>
      <c r="D266" s="211">
        <v>10</v>
      </c>
      <c r="E266" s="211">
        <v>10</v>
      </c>
      <c r="F266" s="211">
        <v>10</v>
      </c>
      <c r="G266" s="371">
        <v>10</v>
      </c>
      <c r="H266" s="258">
        <v>0</v>
      </c>
    </row>
    <row r="267" spans="1:8" s="9" customFormat="1" ht="15" x14ac:dyDescent="0.25">
      <c r="A267" s="739"/>
      <c r="B267" s="14">
        <v>249</v>
      </c>
      <c r="C267" s="18" t="s">
        <v>158</v>
      </c>
      <c r="D267" s="94">
        <v>10</v>
      </c>
      <c r="E267" s="94">
        <v>10</v>
      </c>
      <c r="F267" s="94">
        <v>10</v>
      </c>
      <c r="G267" s="94">
        <v>10</v>
      </c>
      <c r="H267" s="261">
        <v>0</v>
      </c>
    </row>
    <row r="268" spans="1:8" s="9" customFormat="1" thickBot="1" x14ac:dyDescent="0.3">
      <c r="A268" s="739"/>
      <c r="B268" s="14">
        <v>250</v>
      </c>
      <c r="C268" s="18" t="s">
        <v>159</v>
      </c>
      <c r="D268" s="95">
        <v>15</v>
      </c>
      <c r="E268" s="95">
        <v>15</v>
      </c>
      <c r="F268" s="95">
        <v>15</v>
      </c>
      <c r="G268" s="95">
        <v>15</v>
      </c>
      <c r="H268" s="259">
        <v>15</v>
      </c>
    </row>
    <row r="269" spans="1:8" s="9" customFormat="1" ht="30" x14ac:dyDescent="0.25">
      <c r="A269" s="739"/>
      <c r="B269" s="14">
        <v>251</v>
      </c>
      <c r="C269" s="19" t="s">
        <v>160</v>
      </c>
      <c r="D269" s="55">
        <v>10</v>
      </c>
      <c r="E269" s="372">
        <v>10</v>
      </c>
      <c r="F269" s="294">
        <v>0</v>
      </c>
      <c r="G269" s="294">
        <v>0</v>
      </c>
      <c r="H269" s="261">
        <v>0</v>
      </c>
    </row>
    <row r="270" spans="1:8" s="9" customFormat="1" ht="30" x14ac:dyDescent="0.25">
      <c r="A270" s="739"/>
      <c r="B270" s="14">
        <v>252</v>
      </c>
      <c r="C270" s="19" t="s">
        <v>243</v>
      </c>
      <c r="D270" s="57">
        <v>5</v>
      </c>
      <c r="E270" s="15">
        <v>5</v>
      </c>
      <c r="F270" s="57">
        <v>5</v>
      </c>
      <c r="G270" s="57">
        <v>5</v>
      </c>
      <c r="H270" s="262">
        <v>5</v>
      </c>
    </row>
    <row r="271" spans="1:8" s="9" customFormat="1" ht="15" x14ac:dyDescent="0.25">
      <c r="A271" s="739"/>
      <c r="B271" s="14">
        <v>253</v>
      </c>
      <c r="C271" s="19" t="s">
        <v>161</v>
      </c>
      <c r="D271" s="57">
        <v>5</v>
      </c>
      <c r="E271" s="15">
        <v>5</v>
      </c>
      <c r="F271" s="57">
        <v>5</v>
      </c>
      <c r="G271" s="57">
        <v>5</v>
      </c>
      <c r="H271" s="262">
        <v>5</v>
      </c>
    </row>
    <row r="272" spans="1:8" s="9" customFormat="1" ht="30" x14ac:dyDescent="0.25">
      <c r="A272" s="739"/>
      <c r="B272" s="14">
        <v>254</v>
      </c>
      <c r="C272" s="19" t="s">
        <v>428</v>
      </c>
      <c r="D272" s="57">
        <v>10</v>
      </c>
      <c r="E272" s="15">
        <v>10</v>
      </c>
      <c r="F272" s="57">
        <v>10</v>
      </c>
      <c r="G272" s="57">
        <v>10</v>
      </c>
      <c r="H272" s="262">
        <v>10</v>
      </c>
    </row>
    <row r="273" spans="1:8" s="9" customFormat="1" ht="45" x14ac:dyDescent="0.25">
      <c r="A273" s="739"/>
      <c r="B273" s="14">
        <v>255</v>
      </c>
      <c r="C273" s="19" t="s">
        <v>429</v>
      </c>
      <c r="D273" s="57">
        <v>10</v>
      </c>
      <c r="E273" s="15">
        <v>10</v>
      </c>
      <c r="F273" s="15">
        <v>10</v>
      </c>
      <c r="G273" s="57">
        <v>10</v>
      </c>
      <c r="H273" s="262">
        <v>10</v>
      </c>
    </row>
    <row r="274" spans="1:8" s="9" customFormat="1" ht="45" x14ac:dyDescent="0.25">
      <c r="A274" s="739"/>
      <c r="B274" s="14">
        <v>256</v>
      </c>
      <c r="C274" s="40" t="s">
        <v>430</v>
      </c>
      <c r="D274" s="57">
        <v>10</v>
      </c>
      <c r="E274" s="15">
        <v>10</v>
      </c>
      <c r="F274" s="15">
        <v>10</v>
      </c>
      <c r="G274" s="57">
        <v>10</v>
      </c>
      <c r="H274" s="259">
        <v>10</v>
      </c>
    </row>
    <row r="275" spans="1:8" s="9" customFormat="1" ht="15" x14ac:dyDescent="0.25">
      <c r="A275" s="739"/>
      <c r="B275" s="14">
        <v>257</v>
      </c>
      <c r="C275" s="40" t="s">
        <v>447</v>
      </c>
      <c r="D275" s="14">
        <v>15</v>
      </c>
      <c r="E275" s="14">
        <v>15</v>
      </c>
      <c r="F275" s="14">
        <v>15</v>
      </c>
      <c r="G275" s="65">
        <v>15</v>
      </c>
      <c r="H275" s="259">
        <v>15</v>
      </c>
    </row>
    <row r="276" spans="1:8" s="9" customFormat="1" ht="15" x14ac:dyDescent="0.25">
      <c r="A276" s="739"/>
      <c r="B276" s="14">
        <v>258</v>
      </c>
      <c r="C276" s="368" t="s">
        <v>401</v>
      </c>
      <c r="D276" s="14">
        <v>5</v>
      </c>
      <c r="E276" s="15">
        <v>5</v>
      </c>
      <c r="F276" s="15">
        <v>5</v>
      </c>
      <c r="G276" s="351">
        <v>0</v>
      </c>
      <c r="H276" s="258">
        <v>0</v>
      </c>
    </row>
    <row r="277" spans="1:8" s="9" customFormat="1" ht="15" x14ac:dyDescent="0.25">
      <c r="A277" s="739"/>
      <c r="B277" s="14">
        <v>259</v>
      </c>
      <c r="C277" s="19" t="s">
        <v>162</v>
      </c>
      <c r="D277" s="65">
        <v>5</v>
      </c>
      <c r="E277" s="15">
        <v>5</v>
      </c>
      <c r="F277" s="351">
        <v>0</v>
      </c>
      <c r="G277" s="206">
        <v>0</v>
      </c>
      <c r="H277" s="324">
        <v>0</v>
      </c>
    </row>
    <row r="278" spans="1:8" s="9" customFormat="1" ht="30" x14ac:dyDescent="0.25">
      <c r="A278" s="739"/>
      <c r="B278" s="14">
        <v>260</v>
      </c>
      <c r="C278" s="40" t="s">
        <v>163</v>
      </c>
      <c r="D278" s="57">
        <v>5</v>
      </c>
      <c r="E278" s="15">
        <v>5</v>
      </c>
      <c r="F278" s="15">
        <v>5</v>
      </c>
      <c r="G278" s="57">
        <v>5</v>
      </c>
      <c r="H278" s="256">
        <v>5</v>
      </c>
    </row>
    <row r="279" spans="1:8" s="9" customFormat="1" ht="45.75" thickBot="1" x14ac:dyDescent="0.3">
      <c r="A279" s="739"/>
      <c r="B279" s="50">
        <v>261</v>
      </c>
      <c r="C279" s="369" t="s">
        <v>244</v>
      </c>
      <c r="D279" s="191">
        <v>0</v>
      </c>
      <c r="E279" s="370">
        <v>0</v>
      </c>
      <c r="F279" s="370">
        <v>0</v>
      </c>
      <c r="G279" s="191">
        <v>0</v>
      </c>
      <c r="H279" s="323">
        <v>0</v>
      </c>
    </row>
    <row r="280" spans="1:8" s="9" customFormat="1" ht="15.75" customHeight="1" thickBot="1" x14ac:dyDescent="0.3">
      <c r="A280" s="729" t="s">
        <v>266</v>
      </c>
      <c r="B280" s="730"/>
      <c r="C280" s="730"/>
      <c r="D280" s="699"/>
      <c r="E280" s="699"/>
      <c r="F280" s="699"/>
      <c r="G280" s="699"/>
      <c r="H280" s="700"/>
    </row>
    <row r="281" spans="1:8" s="9" customFormat="1" thickBot="1" x14ac:dyDescent="0.3">
      <c r="A281" s="740" t="s">
        <v>164</v>
      </c>
      <c r="B281" s="13">
        <v>262</v>
      </c>
      <c r="C281" s="366" t="s">
        <v>349</v>
      </c>
      <c r="D281" s="367">
        <v>10</v>
      </c>
      <c r="E281" s="214">
        <v>10</v>
      </c>
      <c r="F281" s="214">
        <v>10</v>
      </c>
      <c r="G281" s="326">
        <v>0</v>
      </c>
      <c r="H281" s="330">
        <v>0</v>
      </c>
    </row>
    <row r="282" spans="1:8" s="9" customFormat="1" ht="30" x14ac:dyDescent="0.25">
      <c r="A282" s="715"/>
      <c r="B282" s="14">
        <v>263</v>
      </c>
      <c r="C282" s="418" t="s">
        <v>165</v>
      </c>
      <c r="D282" s="284">
        <v>15</v>
      </c>
      <c r="E282" s="94">
        <v>15</v>
      </c>
      <c r="F282" s="94">
        <v>15</v>
      </c>
      <c r="G282" s="174">
        <v>0</v>
      </c>
      <c r="H282" s="321">
        <v>0</v>
      </c>
    </row>
    <row r="283" spans="1:8" s="9" customFormat="1" ht="30.75" thickBot="1" x14ac:dyDescent="0.3">
      <c r="A283" s="715"/>
      <c r="B283" s="14">
        <v>264</v>
      </c>
      <c r="C283" s="418" t="s">
        <v>166</v>
      </c>
      <c r="D283" s="285">
        <v>20</v>
      </c>
      <c r="E283" s="95">
        <v>20</v>
      </c>
      <c r="F283" s="95">
        <v>20</v>
      </c>
      <c r="G283" s="325">
        <v>20</v>
      </c>
      <c r="H283" s="321">
        <v>0</v>
      </c>
    </row>
    <row r="284" spans="1:8" s="9" customFormat="1" ht="15" x14ac:dyDescent="0.25">
      <c r="A284" s="715"/>
      <c r="B284" s="14">
        <v>265</v>
      </c>
      <c r="C284" s="40" t="s">
        <v>167</v>
      </c>
      <c r="D284" s="55">
        <v>20</v>
      </c>
      <c r="E284" s="260">
        <v>20</v>
      </c>
      <c r="F284" s="260">
        <v>20</v>
      </c>
      <c r="G284" s="327">
        <v>0</v>
      </c>
      <c r="H284" s="324">
        <v>0</v>
      </c>
    </row>
    <row r="285" spans="1:8" s="9" customFormat="1" ht="15" x14ac:dyDescent="0.25">
      <c r="A285" s="715"/>
      <c r="B285" s="14">
        <v>266</v>
      </c>
      <c r="C285" s="40" t="s">
        <v>168</v>
      </c>
      <c r="D285" s="65">
        <v>5</v>
      </c>
      <c r="E285" s="57">
        <v>5</v>
      </c>
      <c r="F285" s="57">
        <v>5</v>
      </c>
      <c r="G285" s="174">
        <v>0</v>
      </c>
      <c r="H285" s="321">
        <v>0</v>
      </c>
    </row>
    <row r="286" spans="1:8" s="9" customFormat="1" ht="15" x14ac:dyDescent="0.25">
      <c r="A286" s="715"/>
      <c r="B286" s="14">
        <v>267</v>
      </c>
      <c r="C286" s="40" t="s">
        <v>119</v>
      </c>
      <c r="D286" s="65">
        <v>5</v>
      </c>
      <c r="E286" s="57">
        <v>5</v>
      </c>
      <c r="F286" s="39">
        <v>0</v>
      </c>
      <c r="G286" s="174">
        <v>0</v>
      </c>
      <c r="H286" s="321">
        <v>0</v>
      </c>
    </row>
    <row r="287" spans="1:8" s="9" customFormat="1" ht="45" x14ac:dyDescent="0.25">
      <c r="A287" s="715"/>
      <c r="B287" s="14">
        <v>268</v>
      </c>
      <c r="C287" s="40" t="s">
        <v>350</v>
      </c>
      <c r="D287" s="39">
        <v>0</v>
      </c>
      <c r="E287" s="39">
        <v>0</v>
      </c>
      <c r="F287" s="39">
        <v>0</v>
      </c>
      <c r="G287" s="174">
        <v>0</v>
      </c>
      <c r="H287" s="321">
        <v>0</v>
      </c>
    </row>
    <row r="288" spans="1:8" s="9" customFormat="1" ht="45" x14ac:dyDescent="0.25">
      <c r="A288" s="715"/>
      <c r="B288" s="14">
        <v>269</v>
      </c>
      <c r="C288" s="40" t="s">
        <v>402</v>
      </c>
      <c r="D288" s="39">
        <v>0</v>
      </c>
      <c r="E288" s="39">
        <v>0</v>
      </c>
      <c r="F288" s="39">
        <v>0</v>
      </c>
      <c r="G288" s="174">
        <v>0</v>
      </c>
      <c r="H288" s="321">
        <v>0</v>
      </c>
    </row>
    <row r="289" spans="1:8" s="9" customFormat="1" ht="15" x14ac:dyDescent="0.25">
      <c r="A289" s="722" t="s">
        <v>169</v>
      </c>
      <c r="B289" s="14">
        <v>270</v>
      </c>
      <c r="C289" s="40" t="s">
        <v>170</v>
      </c>
      <c r="D289" s="57">
        <v>5</v>
      </c>
      <c r="E289" s="57">
        <v>5</v>
      </c>
      <c r="F289" s="57">
        <v>5</v>
      </c>
      <c r="G289" s="328">
        <v>5</v>
      </c>
      <c r="H289" s="256">
        <v>5</v>
      </c>
    </row>
    <row r="290" spans="1:8" s="9" customFormat="1" ht="15" x14ac:dyDescent="0.25">
      <c r="A290" s="723"/>
      <c r="B290" s="14">
        <v>271</v>
      </c>
      <c r="C290" s="19" t="s">
        <v>171</v>
      </c>
      <c r="D290" s="57">
        <v>5</v>
      </c>
      <c r="E290" s="57">
        <v>5</v>
      </c>
      <c r="F290" s="57">
        <v>5</v>
      </c>
      <c r="G290" s="328">
        <v>5</v>
      </c>
      <c r="H290" s="256">
        <v>5</v>
      </c>
    </row>
    <row r="291" spans="1:8" s="9" customFormat="1" ht="30" x14ac:dyDescent="0.25">
      <c r="A291" s="585" t="s">
        <v>172</v>
      </c>
      <c r="B291" s="14">
        <v>272</v>
      </c>
      <c r="C291" s="364" t="s">
        <v>173</v>
      </c>
      <c r="D291" s="39">
        <v>0</v>
      </c>
      <c r="E291" s="39">
        <v>0</v>
      </c>
      <c r="F291" s="39">
        <v>0</v>
      </c>
      <c r="G291" s="174">
        <v>0</v>
      </c>
      <c r="H291" s="321">
        <v>0</v>
      </c>
    </row>
    <row r="292" spans="1:8" s="9" customFormat="1" ht="30" x14ac:dyDescent="0.25">
      <c r="A292" s="583" t="s">
        <v>11</v>
      </c>
      <c r="B292" s="14">
        <v>273</v>
      </c>
      <c r="C292" s="365" t="s">
        <v>12</v>
      </c>
      <c r="D292" s="191">
        <v>0</v>
      </c>
      <c r="E292" s="191">
        <v>0</v>
      </c>
      <c r="F292" s="191">
        <v>0</v>
      </c>
      <c r="G292" s="329">
        <v>0</v>
      </c>
      <c r="H292" s="322">
        <v>0</v>
      </c>
    </row>
    <row r="293" spans="1:8" s="9" customFormat="1" ht="30" x14ac:dyDescent="0.25">
      <c r="A293" s="725" t="s">
        <v>18</v>
      </c>
      <c r="B293" s="14">
        <v>274</v>
      </c>
      <c r="C293" s="19" t="s">
        <v>174</v>
      </c>
      <c r="D293" s="39">
        <v>0</v>
      </c>
      <c r="E293" s="39">
        <v>0</v>
      </c>
      <c r="F293" s="39">
        <v>0</v>
      </c>
      <c r="G293" s="174">
        <v>0</v>
      </c>
      <c r="H293" s="321">
        <v>0</v>
      </c>
    </row>
    <row r="294" spans="1:8" s="9" customFormat="1" thickBot="1" x14ac:dyDescent="0.3">
      <c r="A294" s="725"/>
      <c r="B294" s="14">
        <v>275</v>
      </c>
      <c r="C294" s="40" t="s">
        <v>175</v>
      </c>
      <c r="D294" s="191">
        <v>0</v>
      </c>
      <c r="E294" s="191">
        <v>0</v>
      </c>
      <c r="F294" s="191">
        <v>0</v>
      </c>
      <c r="G294" s="329">
        <v>0</v>
      </c>
      <c r="H294" s="322">
        <v>0</v>
      </c>
    </row>
    <row r="295" spans="1:8" s="9" customFormat="1" ht="15" x14ac:dyDescent="0.25">
      <c r="A295" s="725"/>
      <c r="B295" s="14">
        <v>276</v>
      </c>
      <c r="C295" s="41" t="s">
        <v>176</v>
      </c>
      <c r="D295" s="94">
        <v>15</v>
      </c>
      <c r="E295" s="94">
        <v>15</v>
      </c>
      <c r="F295" s="39">
        <v>0</v>
      </c>
      <c r="G295" s="174">
        <v>0</v>
      </c>
      <c r="H295" s="321">
        <v>0</v>
      </c>
    </row>
    <row r="296" spans="1:8" s="9" customFormat="1" thickBot="1" x14ac:dyDescent="0.3">
      <c r="A296" s="725"/>
      <c r="B296" s="14">
        <v>277</v>
      </c>
      <c r="C296" s="41" t="s">
        <v>177</v>
      </c>
      <c r="D296" s="95">
        <v>20</v>
      </c>
      <c r="E296" s="95">
        <v>20</v>
      </c>
      <c r="F296" s="65">
        <v>20</v>
      </c>
      <c r="G296" s="325">
        <v>20</v>
      </c>
      <c r="H296" s="321">
        <v>0</v>
      </c>
    </row>
    <row r="297" spans="1:8" s="9" customFormat="1" ht="15" x14ac:dyDescent="0.25">
      <c r="A297" s="725"/>
      <c r="B297" s="14">
        <v>278</v>
      </c>
      <c r="C297" s="40" t="s">
        <v>178</v>
      </c>
      <c r="D297" s="206">
        <v>0</v>
      </c>
      <c r="E297" s="206">
        <v>0</v>
      </c>
      <c r="F297" s="206">
        <v>0</v>
      </c>
      <c r="G297" s="327">
        <v>0</v>
      </c>
      <c r="H297" s="324">
        <v>0</v>
      </c>
    </row>
    <row r="298" spans="1:8" s="9" customFormat="1" ht="15" x14ac:dyDescent="0.25">
      <c r="A298" s="725"/>
      <c r="B298" s="14">
        <v>279</v>
      </c>
      <c r="C298" s="19" t="s">
        <v>179</v>
      </c>
      <c r="D298" s="65">
        <v>10</v>
      </c>
      <c r="E298" s="57">
        <v>10</v>
      </c>
      <c r="F298" s="57">
        <v>10</v>
      </c>
      <c r="G298" s="174">
        <v>0</v>
      </c>
      <c r="H298" s="321">
        <v>0</v>
      </c>
    </row>
    <row r="299" spans="1:8" s="9" customFormat="1" ht="15" x14ac:dyDescent="0.25">
      <c r="A299" s="725"/>
      <c r="B299" s="14">
        <v>280</v>
      </c>
      <c r="C299" s="19" t="s">
        <v>119</v>
      </c>
      <c r="D299" s="55">
        <v>5</v>
      </c>
      <c r="E299" s="260">
        <v>5</v>
      </c>
      <c r="F299" s="206">
        <v>0</v>
      </c>
      <c r="G299" s="327">
        <v>0</v>
      </c>
      <c r="H299" s="324">
        <v>0</v>
      </c>
    </row>
    <row r="300" spans="1:8" s="9" customFormat="1" ht="15" x14ac:dyDescent="0.25">
      <c r="A300" s="725"/>
      <c r="B300" s="14">
        <v>281</v>
      </c>
      <c r="C300" s="19" t="s">
        <v>431</v>
      </c>
      <c r="D300" s="39">
        <v>0</v>
      </c>
      <c r="E300" s="39">
        <v>0</v>
      </c>
      <c r="F300" s="39">
        <v>0</v>
      </c>
      <c r="G300" s="174">
        <v>0</v>
      </c>
      <c r="H300" s="321">
        <v>0</v>
      </c>
    </row>
    <row r="301" spans="1:8" s="9" customFormat="1" ht="30" x14ac:dyDescent="0.25">
      <c r="A301" s="725"/>
      <c r="B301" s="14">
        <v>282</v>
      </c>
      <c r="C301" s="362" t="s">
        <v>484</v>
      </c>
      <c r="D301" s="39">
        <v>0</v>
      </c>
      <c r="E301" s="39">
        <v>0</v>
      </c>
      <c r="F301" s="39">
        <v>0</v>
      </c>
      <c r="G301" s="174">
        <v>0</v>
      </c>
      <c r="H301" s="321">
        <v>0</v>
      </c>
    </row>
    <row r="302" spans="1:8" s="9" customFormat="1" ht="15" x14ac:dyDescent="0.25">
      <c r="A302" s="725"/>
      <c r="B302" s="14">
        <v>283</v>
      </c>
      <c r="C302" s="19" t="s">
        <v>180</v>
      </c>
      <c r="D302" s="57">
        <v>15</v>
      </c>
      <c r="E302" s="57">
        <v>15</v>
      </c>
      <c r="F302" s="57">
        <v>15</v>
      </c>
      <c r="G302" s="328">
        <v>15</v>
      </c>
      <c r="H302" s="256">
        <v>15</v>
      </c>
    </row>
    <row r="303" spans="1:8" s="9" customFormat="1" ht="15" x14ac:dyDescent="0.25">
      <c r="A303" s="725"/>
      <c r="B303" s="14">
        <v>284</v>
      </c>
      <c r="C303" s="19" t="s">
        <v>181</v>
      </c>
      <c r="D303" s="57">
        <v>15</v>
      </c>
      <c r="E303" s="57">
        <v>15</v>
      </c>
      <c r="F303" s="57">
        <v>15</v>
      </c>
      <c r="G303" s="328">
        <v>15</v>
      </c>
      <c r="H303" s="321">
        <v>0</v>
      </c>
    </row>
    <row r="304" spans="1:8" s="9" customFormat="1" ht="15" x14ac:dyDescent="0.25">
      <c r="A304" s="725"/>
      <c r="B304" s="14">
        <v>285</v>
      </c>
      <c r="C304" s="19" t="s">
        <v>182</v>
      </c>
      <c r="D304" s="57">
        <v>15</v>
      </c>
      <c r="E304" s="57">
        <v>15</v>
      </c>
      <c r="F304" s="57">
        <v>15</v>
      </c>
      <c r="G304" s="328">
        <v>15</v>
      </c>
      <c r="H304" s="256">
        <v>15</v>
      </c>
    </row>
    <row r="305" spans="1:8" s="9" customFormat="1" ht="15" x14ac:dyDescent="0.25">
      <c r="A305" s="725"/>
      <c r="B305" s="14">
        <v>286</v>
      </c>
      <c r="C305" s="19" t="s">
        <v>183</v>
      </c>
      <c r="D305" s="57">
        <v>15</v>
      </c>
      <c r="E305" s="57">
        <v>15</v>
      </c>
      <c r="F305" s="57">
        <v>15</v>
      </c>
      <c r="G305" s="328">
        <v>15</v>
      </c>
      <c r="H305" s="256">
        <v>15</v>
      </c>
    </row>
    <row r="306" spans="1:8" s="9" customFormat="1" ht="15" x14ac:dyDescent="0.25">
      <c r="A306" s="725"/>
      <c r="B306" s="14">
        <v>287</v>
      </c>
      <c r="C306" s="19" t="s">
        <v>184</v>
      </c>
      <c r="D306" s="57">
        <v>5</v>
      </c>
      <c r="E306" s="57">
        <v>5</v>
      </c>
      <c r="F306" s="57">
        <v>5</v>
      </c>
      <c r="G306" s="328">
        <v>5</v>
      </c>
      <c r="H306" s="256">
        <v>5</v>
      </c>
    </row>
    <row r="307" spans="1:8" s="9" customFormat="1" thickBot="1" x14ac:dyDescent="0.3">
      <c r="A307" s="725"/>
      <c r="B307" s="14">
        <v>288</v>
      </c>
      <c r="C307" s="19" t="s">
        <v>185</v>
      </c>
      <c r="D307" s="57">
        <v>15</v>
      </c>
      <c r="E307" s="57">
        <v>15</v>
      </c>
      <c r="F307" s="57">
        <v>15</v>
      </c>
      <c r="G307" s="175">
        <v>15</v>
      </c>
      <c r="H307" s="256">
        <v>15</v>
      </c>
    </row>
    <row r="308" spans="1:8" s="9" customFormat="1" thickBot="1" x14ac:dyDescent="0.3">
      <c r="A308" s="725"/>
      <c r="B308" s="14">
        <v>289</v>
      </c>
      <c r="C308" s="40" t="s">
        <v>186</v>
      </c>
      <c r="D308" s="57">
        <v>10</v>
      </c>
      <c r="E308" s="57">
        <v>10</v>
      </c>
      <c r="F308" s="459">
        <v>10</v>
      </c>
      <c r="G308" s="460">
        <v>10</v>
      </c>
      <c r="H308" s="262">
        <v>10</v>
      </c>
    </row>
    <row r="309" spans="1:8" s="9" customFormat="1" ht="15" x14ac:dyDescent="0.25">
      <c r="A309" s="725"/>
      <c r="B309" s="14">
        <v>290</v>
      </c>
      <c r="C309" s="19" t="s">
        <v>187</v>
      </c>
      <c r="D309" s="39">
        <v>0</v>
      </c>
      <c r="E309" s="39">
        <v>0</v>
      </c>
      <c r="F309" s="351">
        <v>0</v>
      </c>
      <c r="G309" s="327">
        <v>0</v>
      </c>
      <c r="H309" s="321">
        <v>0</v>
      </c>
    </row>
    <row r="310" spans="1:8" s="9" customFormat="1" ht="15" x14ac:dyDescent="0.25">
      <c r="A310" s="725"/>
      <c r="B310" s="14">
        <v>291</v>
      </c>
      <c r="C310" s="19" t="s">
        <v>188</v>
      </c>
      <c r="D310" s="39">
        <v>0</v>
      </c>
      <c r="E310" s="39">
        <v>0</v>
      </c>
      <c r="F310" s="351">
        <v>0</v>
      </c>
      <c r="G310" s="174">
        <v>0</v>
      </c>
      <c r="H310" s="321">
        <v>0</v>
      </c>
    </row>
    <row r="311" spans="1:8" s="9" customFormat="1" ht="15" x14ac:dyDescent="0.25">
      <c r="A311" s="725"/>
      <c r="B311" s="14">
        <v>292</v>
      </c>
      <c r="C311" s="19" t="s">
        <v>352</v>
      </c>
      <c r="D311" s="57">
        <v>5</v>
      </c>
      <c r="E311" s="57">
        <v>5</v>
      </c>
      <c r="F311" s="15">
        <v>5</v>
      </c>
      <c r="G311" s="328">
        <v>5</v>
      </c>
      <c r="H311" s="321">
        <v>0</v>
      </c>
    </row>
    <row r="312" spans="1:8" s="9" customFormat="1" ht="15" x14ac:dyDescent="0.25">
      <c r="A312" s="722"/>
      <c r="B312" s="14">
        <v>293</v>
      </c>
      <c r="C312" s="363" t="s">
        <v>189</v>
      </c>
      <c r="D312" s="65">
        <v>5</v>
      </c>
      <c r="E312" s="57">
        <v>5</v>
      </c>
      <c r="F312" s="15">
        <v>5</v>
      </c>
      <c r="G312" s="174">
        <v>0</v>
      </c>
      <c r="H312" s="321">
        <v>0</v>
      </c>
    </row>
    <row r="313" spans="1:8" s="9" customFormat="1" ht="15" x14ac:dyDescent="0.25">
      <c r="A313" s="725"/>
      <c r="B313" s="14">
        <v>294</v>
      </c>
      <c r="C313" s="19" t="s">
        <v>190</v>
      </c>
      <c r="D313" s="39">
        <v>0</v>
      </c>
      <c r="E313" s="39">
        <v>0</v>
      </c>
      <c r="F313" s="351">
        <v>0</v>
      </c>
      <c r="G313" s="174">
        <v>0</v>
      </c>
      <c r="H313" s="321">
        <v>0</v>
      </c>
    </row>
    <row r="314" spans="1:8" s="9" customFormat="1" ht="30.75" thickBot="1" x14ac:dyDescent="0.3">
      <c r="A314" s="723" t="s">
        <v>191</v>
      </c>
      <c r="B314" s="14">
        <v>295</v>
      </c>
      <c r="C314" s="19" t="s">
        <v>481</v>
      </c>
      <c r="D314" s="276">
        <v>5</v>
      </c>
      <c r="E314" s="214">
        <v>5</v>
      </c>
      <c r="F314" s="352">
        <v>5</v>
      </c>
      <c r="G314" s="326">
        <v>0</v>
      </c>
      <c r="H314" s="331">
        <v>0</v>
      </c>
    </row>
    <row r="315" spans="1:8" s="9" customFormat="1" ht="45" x14ac:dyDescent="0.25">
      <c r="A315" s="725"/>
      <c r="B315" s="14">
        <v>296</v>
      </c>
      <c r="C315" s="18" t="s">
        <v>482</v>
      </c>
      <c r="D315" s="94">
        <v>5</v>
      </c>
      <c r="E315" s="94">
        <v>5</v>
      </c>
      <c r="F315" s="94">
        <v>5</v>
      </c>
      <c r="G315" s="174">
        <v>0</v>
      </c>
      <c r="H315" s="321">
        <v>0</v>
      </c>
    </row>
    <row r="316" spans="1:8" s="9" customFormat="1" ht="45.75" thickBot="1" x14ac:dyDescent="0.3">
      <c r="A316" s="725"/>
      <c r="B316" s="14">
        <v>297</v>
      </c>
      <c r="C316" s="18" t="s">
        <v>483</v>
      </c>
      <c r="D316" s="95">
        <v>10</v>
      </c>
      <c r="E316" s="95">
        <v>10</v>
      </c>
      <c r="F316" s="95">
        <v>10</v>
      </c>
      <c r="G316" s="65">
        <v>10</v>
      </c>
      <c r="H316" s="353">
        <v>10</v>
      </c>
    </row>
    <row r="317" spans="1:8" s="9" customFormat="1" thickBot="1" x14ac:dyDescent="0.3">
      <c r="A317" s="725"/>
      <c r="B317" s="14">
        <v>298</v>
      </c>
      <c r="C317" s="18" t="s">
        <v>245</v>
      </c>
      <c r="D317" s="361">
        <v>15</v>
      </c>
      <c r="E317" s="214">
        <v>15</v>
      </c>
      <c r="F317" s="26">
        <v>15</v>
      </c>
      <c r="G317" s="15">
        <v>15</v>
      </c>
      <c r="H317" s="354">
        <v>0</v>
      </c>
    </row>
    <row r="318" spans="1:8" s="9" customFormat="1" thickBot="1" x14ac:dyDescent="0.3">
      <c r="A318" s="725"/>
      <c r="B318" s="14">
        <v>299</v>
      </c>
      <c r="C318" s="18" t="s">
        <v>246</v>
      </c>
      <c r="D318" s="94">
        <v>5</v>
      </c>
      <c r="E318" s="94">
        <v>5</v>
      </c>
      <c r="F318" s="94">
        <v>5</v>
      </c>
      <c r="G318" s="356">
        <v>0</v>
      </c>
      <c r="H318" s="355">
        <v>0</v>
      </c>
    </row>
    <row r="319" spans="1:8" s="9" customFormat="1" ht="30.75" thickBot="1" x14ac:dyDescent="0.3">
      <c r="A319" s="725"/>
      <c r="B319" s="14">
        <v>300</v>
      </c>
      <c r="C319" s="18" t="s">
        <v>192</v>
      </c>
      <c r="D319" s="96">
        <v>10</v>
      </c>
      <c r="E319" s="96">
        <v>10</v>
      </c>
      <c r="F319" s="96">
        <v>10</v>
      </c>
      <c r="G319" s="94">
        <v>10</v>
      </c>
      <c r="H319" s="298">
        <v>0</v>
      </c>
    </row>
    <row r="320" spans="1:8" s="9" customFormat="1" ht="30.75" thickBot="1" x14ac:dyDescent="0.3">
      <c r="A320" s="725"/>
      <c r="B320" s="14">
        <v>301</v>
      </c>
      <c r="C320" s="18" t="s">
        <v>393</v>
      </c>
      <c r="D320" s="95">
        <v>15</v>
      </c>
      <c r="E320" s="95">
        <v>15</v>
      </c>
      <c r="F320" s="95">
        <v>15</v>
      </c>
      <c r="G320" s="95">
        <v>15</v>
      </c>
      <c r="H320" s="264">
        <v>15</v>
      </c>
    </row>
    <row r="321" spans="1:8" s="9" customFormat="1" ht="30" x14ac:dyDescent="0.25">
      <c r="A321" s="585" t="s">
        <v>193</v>
      </c>
      <c r="B321" s="14">
        <v>302</v>
      </c>
      <c r="C321" s="19" t="s">
        <v>194</v>
      </c>
      <c r="D321" s="206">
        <v>0</v>
      </c>
      <c r="E321" s="206">
        <v>0</v>
      </c>
      <c r="F321" s="359">
        <v>0</v>
      </c>
      <c r="G321" s="294">
        <v>0</v>
      </c>
      <c r="H321" s="261">
        <v>0</v>
      </c>
    </row>
    <row r="322" spans="1:8" s="9" customFormat="1" ht="15" x14ac:dyDescent="0.25">
      <c r="A322" s="725" t="s">
        <v>29</v>
      </c>
      <c r="B322" s="14">
        <v>303</v>
      </c>
      <c r="C322" s="19" t="s">
        <v>351</v>
      </c>
      <c r="D322" s="57">
        <v>5</v>
      </c>
      <c r="E322" s="57">
        <v>5</v>
      </c>
      <c r="F322" s="15">
        <v>5</v>
      </c>
      <c r="G322" s="57">
        <v>5</v>
      </c>
      <c r="H322" s="256">
        <v>5</v>
      </c>
    </row>
    <row r="323" spans="1:8" s="9" customFormat="1" ht="15" x14ac:dyDescent="0.25">
      <c r="A323" s="725"/>
      <c r="B323" s="14">
        <v>304</v>
      </c>
      <c r="C323" s="19" t="s">
        <v>247</v>
      </c>
      <c r="D323" s="57">
        <v>5</v>
      </c>
      <c r="E323" s="57">
        <v>5</v>
      </c>
      <c r="F323" s="15">
        <v>5</v>
      </c>
      <c r="G323" s="328">
        <v>5</v>
      </c>
      <c r="H323" s="357">
        <v>5</v>
      </c>
    </row>
    <row r="324" spans="1:8" s="9" customFormat="1" ht="15" x14ac:dyDescent="0.25">
      <c r="A324" s="725"/>
      <c r="B324" s="14">
        <v>305</v>
      </c>
      <c r="C324" s="19" t="s">
        <v>195</v>
      </c>
      <c r="D324" s="57">
        <v>5</v>
      </c>
      <c r="E324" s="57">
        <v>5</v>
      </c>
      <c r="F324" s="15">
        <v>5</v>
      </c>
      <c r="G324" s="328">
        <v>5</v>
      </c>
      <c r="H324" s="256">
        <v>5</v>
      </c>
    </row>
    <row r="325" spans="1:8" s="9" customFormat="1" ht="15" x14ac:dyDescent="0.25">
      <c r="A325" s="725"/>
      <c r="B325" s="14">
        <v>306</v>
      </c>
      <c r="C325" s="19" t="s">
        <v>196</v>
      </c>
      <c r="D325" s="57">
        <v>5</v>
      </c>
      <c r="E325" s="57">
        <v>5</v>
      </c>
      <c r="F325" s="15">
        <v>5</v>
      </c>
      <c r="G325" s="328">
        <v>5</v>
      </c>
      <c r="H325" s="256">
        <v>5</v>
      </c>
    </row>
    <row r="326" spans="1:8" s="9" customFormat="1" ht="15" x14ac:dyDescent="0.25">
      <c r="A326" s="725"/>
      <c r="B326" s="14">
        <v>307</v>
      </c>
      <c r="C326" s="19" t="s">
        <v>215</v>
      </c>
      <c r="D326" s="65">
        <v>5</v>
      </c>
      <c r="E326" s="57">
        <v>5</v>
      </c>
      <c r="F326" s="15">
        <v>5</v>
      </c>
      <c r="G326" s="174">
        <v>0</v>
      </c>
      <c r="H326" s="321">
        <v>0</v>
      </c>
    </row>
    <row r="327" spans="1:8" s="9" customFormat="1" ht="15" x14ac:dyDescent="0.25">
      <c r="A327" s="725"/>
      <c r="B327" s="14">
        <v>308</v>
      </c>
      <c r="C327" s="40" t="s">
        <v>448</v>
      </c>
      <c r="D327" s="57">
        <v>5</v>
      </c>
      <c r="E327" s="57">
        <v>5</v>
      </c>
      <c r="F327" s="15">
        <v>5</v>
      </c>
      <c r="G327" s="328">
        <v>5</v>
      </c>
      <c r="H327" s="256">
        <v>5</v>
      </c>
    </row>
    <row r="328" spans="1:8" s="9" customFormat="1" ht="15" x14ac:dyDescent="0.25">
      <c r="A328" s="725"/>
      <c r="B328" s="14">
        <v>309</v>
      </c>
      <c r="C328" s="19" t="s">
        <v>197</v>
      </c>
      <c r="D328" s="57">
        <v>5</v>
      </c>
      <c r="E328" s="57">
        <v>5</v>
      </c>
      <c r="F328" s="15">
        <v>5</v>
      </c>
      <c r="G328" s="328">
        <v>5</v>
      </c>
      <c r="H328" s="256">
        <v>5</v>
      </c>
    </row>
    <row r="329" spans="1:8" s="9" customFormat="1" ht="30" x14ac:dyDescent="0.25">
      <c r="A329" s="725"/>
      <c r="B329" s="14">
        <v>310</v>
      </c>
      <c r="C329" s="19" t="s">
        <v>394</v>
      </c>
      <c r="D329" s="57">
        <v>10</v>
      </c>
      <c r="E329" s="57">
        <v>10</v>
      </c>
      <c r="F329" s="15">
        <v>10</v>
      </c>
      <c r="G329" s="328">
        <v>10</v>
      </c>
      <c r="H329" s="321">
        <v>0</v>
      </c>
    </row>
    <row r="330" spans="1:8" s="9" customFormat="1" ht="30" x14ac:dyDescent="0.25">
      <c r="A330" s="725"/>
      <c r="B330" s="14">
        <v>311</v>
      </c>
      <c r="C330" s="19" t="s">
        <v>198</v>
      </c>
      <c r="D330" s="215">
        <v>5</v>
      </c>
      <c r="E330" s="215">
        <v>5</v>
      </c>
      <c r="F330" s="360">
        <v>5</v>
      </c>
      <c r="G330" s="358">
        <v>5</v>
      </c>
      <c r="H330" s="333">
        <v>5</v>
      </c>
    </row>
    <row r="331" spans="1:8" s="9" customFormat="1" ht="15" x14ac:dyDescent="0.25">
      <c r="A331" s="725"/>
      <c r="B331" s="14">
        <v>312</v>
      </c>
      <c r="C331" s="19" t="s">
        <v>199</v>
      </c>
      <c r="D331" s="191">
        <v>0</v>
      </c>
      <c r="E331" s="191">
        <v>0</v>
      </c>
      <c r="F331" s="191">
        <v>0</v>
      </c>
      <c r="G331" s="329">
        <v>0</v>
      </c>
      <c r="H331" s="322">
        <v>0</v>
      </c>
    </row>
    <row r="332" spans="1:8" s="9" customFormat="1" thickBot="1" x14ac:dyDescent="0.3">
      <c r="A332" s="726"/>
      <c r="B332" s="21">
        <v>313</v>
      </c>
      <c r="C332" s="61" t="s">
        <v>200</v>
      </c>
      <c r="D332" s="233">
        <v>5</v>
      </c>
      <c r="E332" s="152">
        <v>5</v>
      </c>
      <c r="F332" s="216">
        <v>0</v>
      </c>
      <c r="G332" s="332">
        <v>0</v>
      </c>
      <c r="H332" s="323">
        <v>0</v>
      </c>
    </row>
    <row r="333" spans="1:8" s="9" customFormat="1" thickBot="1" x14ac:dyDescent="0.3">
      <c r="A333" s="589"/>
      <c r="B333" s="23"/>
      <c r="C333" s="300" t="s">
        <v>459</v>
      </c>
      <c r="D333" s="707">
        <v>533</v>
      </c>
      <c r="E333" s="707">
        <v>533</v>
      </c>
      <c r="F333" s="707">
        <v>487</v>
      </c>
      <c r="G333" s="707">
        <v>415</v>
      </c>
      <c r="H333" s="707">
        <v>280</v>
      </c>
    </row>
    <row r="334" spans="1:8" s="9" customFormat="1" thickBot="1" x14ac:dyDescent="0.3">
      <c r="A334" s="27"/>
      <c r="B334" s="28"/>
      <c r="C334" s="204" t="s">
        <v>460</v>
      </c>
      <c r="D334" s="231">
        <v>38</v>
      </c>
      <c r="E334" s="231">
        <v>39</v>
      </c>
      <c r="F334" s="231">
        <v>58</v>
      </c>
      <c r="G334" s="231">
        <v>78</v>
      </c>
      <c r="H334" s="231">
        <v>92</v>
      </c>
    </row>
    <row r="335" spans="1:8" s="9" customFormat="1" thickBot="1" x14ac:dyDescent="0.3">
      <c r="A335" s="53"/>
      <c r="B335" s="53"/>
      <c r="C335" s="53"/>
      <c r="D335" s="54"/>
      <c r="E335" s="54"/>
      <c r="F335" s="54"/>
      <c r="G335" s="54"/>
      <c r="H335" s="54"/>
    </row>
    <row r="336" spans="1:8" s="9" customFormat="1" thickBot="1" x14ac:dyDescent="0.3">
      <c r="A336" s="718" t="s">
        <v>201</v>
      </c>
      <c r="B336" s="719"/>
      <c r="C336" s="719"/>
      <c r="D336" s="147"/>
      <c r="E336" s="147"/>
      <c r="F336" s="147"/>
      <c r="G336" s="147"/>
      <c r="H336" s="148"/>
    </row>
    <row r="337" spans="1:8" s="9" customFormat="1" ht="15.75" customHeight="1" thickBot="1" x14ac:dyDescent="0.3">
      <c r="A337" s="741" t="s">
        <v>270</v>
      </c>
      <c r="B337" s="742"/>
      <c r="C337" s="742"/>
      <c r="D337" s="742"/>
      <c r="E337" s="742"/>
      <c r="F337" s="742"/>
      <c r="G337" s="742"/>
      <c r="H337" s="743"/>
    </row>
    <row r="338" spans="1:8" s="9" customFormat="1" ht="15" customHeight="1" x14ac:dyDescent="0.25">
      <c r="A338" s="744" t="s">
        <v>449</v>
      </c>
      <c r="B338" s="14">
        <v>314</v>
      </c>
      <c r="C338" s="19" t="s">
        <v>450</v>
      </c>
      <c r="D338" s="57">
        <v>5</v>
      </c>
      <c r="E338" s="57">
        <v>5</v>
      </c>
      <c r="F338" s="438">
        <v>5</v>
      </c>
      <c r="G338" s="329">
        <v>0</v>
      </c>
      <c r="H338" s="322">
        <v>0</v>
      </c>
    </row>
    <row r="339" spans="1:8" s="9" customFormat="1" ht="30" x14ac:dyDescent="0.25">
      <c r="A339" s="724"/>
      <c r="B339" s="14">
        <v>315</v>
      </c>
      <c r="C339" s="19" t="s">
        <v>249</v>
      </c>
      <c r="D339" s="58">
        <v>10</v>
      </c>
      <c r="E339" s="58">
        <v>10</v>
      </c>
      <c r="F339" s="58">
        <v>10</v>
      </c>
      <c r="G339" s="436">
        <v>10</v>
      </c>
      <c r="H339" s="334">
        <v>10</v>
      </c>
    </row>
    <row r="340" spans="1:8" s="9" customFormat="1" ht="15" x14ac:dyDescent="0.25">
      <c r="A340" s="724"/>
      <c r="B340" s="14">
        <v>316</v>
      </c>
      <c r="C340" s="19" t="s">
        <v>203</v>
      </c>
      <c r="D340" s="59">
        <v>10</v>
      </c>
      <c r="E340" s="59">
        <v>10</v>
      </c>
      <c r="F340" s="58">
        <v>10</v>
      </c>
      <c r="G340" s="436">
        <v>10</v>
      </c>
      <c r="H340" s="334">
        <v>10</v>
      </c>
    </row>
    <row r="341" spans="1:8" s="9" customFormat="1" ht="15" customHeight="1" x14ac:dyDescent="0.25">
      <c r="A341" s="724"/>
      <c r="B341" s="14">
        <v>317</v>
      </c>
      <c r="C341" s="19" t="s">
        <v>250</v>
      </c>
      <c r="D341" s="59">
        <v>10</v>
      </c>
      <c r="E341" s="59">
        <v>10</v>
      </c>
      <c r="F341" s="58">
        <v>10</v>
      </c>
      <c r="G341" s="436">
        <v>10</v>
      </c>
      <c r="H341" s="334">
        <v>10</v>
      </c>
    </row>
    <row r="342" spans="1:8" s="9" customFormat="1" ht="15" x14ac:dyDescent="0.25">
      <c r="A342" s="724"/>
      <c r="B342" s="14">
        <v>318</v>
      </c>
      <c r="C342" s="19" t="s">
        <v>251</v>
      </c>
      <c r="D342" s="59">
        <v>20</v>
      </c>
      <c r="E342" s="59">
        <v>20</v>
      </c>
      <c r="F342" s="58">
        <v>20</v>
      </c>
      <c r="G342" s="436">
        <v>20</v>
      </c>
      <c r="H342" s="334">
        <v>20</v>
      </c>
    </row>
    <row r="343" spans="1:8" s="9" customFormat="1" ht="15" x14ac:dyDescent="0.25">
      <c r="A343" s="724"/>
      <c r="B343" s="14">
        <v>319</v>
      </c>
      <c r="C343" s="19" t="s">
        <v>403</v>
      </c>
      <c r="D343" s="59">
        <v>20</v>
      </c>
      <c r="E343" s="59">
        <v>20</v>
      </c>
      <c r="F343" s="58">
        <v>20</v>
      </c>
      <c r="G343" s="436">
        <v>20</v>
      </c>
      <c r="H343" s="334">
        <v>20</v>
      </c>
    </row>
    <row r="344" spans="1:8" s="9" customFormat="1" ht="28.5" customHeight="1" x14ac:dyDescent="0.25">
      <c r="A344" s="724"/>
      <c r="B344" s="14">
        <v>320</v>
      </c>
      <c r="C344" s="19" t="s">
        <v>252</v>
      </c>
      <c r="D344" s="59">
        <v>10</v>
      </c>
      <c r="E344" s="59">
        <v>10</v>
      </c>
      <c r="F344" s="58">
        <v>10</v>
      </c>
      <c r="G344" s="436">
        <v>10</v>
      </c>
      <c r="H344" s="334">
        <v>10</v>
      </c>
    </row>
    <row r="345" spans="1:8" s="9" customFormat="1" thickBot="1" x14ac:dyDescent="0.3">
      <c r="A345" s="745"/>
      <c r="B345" s="14">
        <v>321</v>
      </c>
      <c r="C345" s="19" t="s">
        <v>204</v>
      </c>
      <c r="D345" s="59">
        <v>10</v>
      </c>
      <c r="E345" s="59">
        <v>10</v>
      </c>
      <c r="F345" s="439">
        <v>10</v>
      </c>
      <c r="G345" s="437">
        <v>10</v>
      </c>
      <c r="H345" s="335">
        <v>10</v>
      </c>
    </row>
    <row r="346" spans="1:8" s="9" customFormat="1" thickBot="1" x14ac:dyDescent="0.3">
      <c r="A346" s="273" t="s">
        <v>29</v>
      </c>
      <c r="B346" s="274"/>
      <c r="C346" s="274"/>
      <c r="D346" s="274"/>
      <c r="E346" s="274"/>
      <c r="F346" s="274"/>
      <c r="G346" s="274"/>
      <c r="H346" s="306"/>
    </row>
    <row r="347" spans="1:8" s="9" customFormat="1" ht="15" x14ac:dyDescent="0.25">
      <c r="A347" s="724" t="s">
        <v>29</v>
      </c>
      <c r="B347" s="14">
        <v>322</v>
      </c>
      <c r="C347" s="19" t="s">
        <v>202</v>
      </c>
      <c r="D347" s="56">
        <v>5</v>
      </c>
      <c r="E347" s="56">
        <v>5</v>
      </c>
      <c r="F347" s="441">
        <v>5</v>
      </c>
      <c r="G347" s="440">
        <v>5</v>
      </c>
      <c r="H347" s="336">
        <v>5</v>
      </c>
    </row>
    <row r="348" spans="1:8" s="9" customFormat="1" ht="45" x14ac:dyDescent="0.25">
      <c r="A348" s="724"/>
      <c r="B348" s="14">
        <v>323</v>
      </c>
      <c r="C348" s="307" t="s">
        <v>451</v>
      </c>
      <c r="D348" s="14">
        <v>10</v>
      </c>
      <c r="E348" s="14">
        <v>10</v>
      </c>
      <c r="F348" s="14">
        <v>10</v>
      </c>
      <c r="G348" s="65">
        <v>10</v>
      </c>
      <c r="H348" s="265">
        <v>10</v>
      </c>
    </row>
    <row r="349" spans="1:8" s="9" customFormat="1" ht="30" x14ac:dyDescent="0.25">
      <c r="A349" s="724"/>
      <c r="B349" s="14">
        <v>324</v>
      </c>
      <c r="C349" s="40" t="s">
        <v>454</v>
      </c>
      <c r="D349" s="65">
        <v>10</v>
      </c>
      <c r="E349" s="65">
        <v>10</v>
      </c>
      <c r="F349" s="14">
        <v>10</v>
      </c>
      <c r="G349" s="65">
        <v>10</v>
      </c>
      <c r="H349" s="265">
        <v>10</v>
      </c>
    </row>
    <row r="350" spans="1:8" s="9" customFormat="1" ht="15" x14ac:dyDescent="0.25">
      <c r="A350" s="724"/>
      <c r="B350" s="14">
        <v>325</v>
      </c>
      <c r="C350" s="49" t="s">
        <v>248</v>
      </c>
      <c r="D350" s="55">
        <v>5</v>
      </c>
      <c r="E350" s="55">
        <v>5</v>
      </c>
      <c r="F350" s="13">
        <v>5</v>
      </c>
      <c r="G350" s="55">
        <v>5</v>
      </c>
      <c r="H350" s="337">
        <v>5</v>
      </c>
    </row>
    <row r="351" spans="1:8" s="9" customFormat="1" ht="30" x14ac:dyDescent="0.25">
      <c r="A351" s="724"/>
      <c r="B351" s="14">
        <v>326</v>
      </c>
      <c r="C351" s="49" t="s">
        <v>205</v>
      </c>
      <c r="D351" s="55">
        <v>5</v>
      </c>
      <c r="E351" s="55">
        <v>5</v>
      </c>
      <c r="F351" s="13">
        <v>5</v>
      </c>
      <c r="G351" s="55">
        <v>5</v>
      </c>
      <c r="H351" s="337">
        <v>5</v>
      </c>
    </row>
    <row r="352" spans="1:8" s="9" customFormat="1" ht="30" x14ac:dyDescent="0.25">
      <c r="A352" s="724"/>
      <c r="B352" s="14">
        <v>327</v>
      </c>
      <c r="C352" s="42" t="s">
        <v>206</v>
      </c>
      <c r="D352" s="65">
        <v>10</v>
      </c>
      <c r="E352" s="65">
        <v>10</v>
      </c>
      <c r="F352" s="14">
        <v>10</v>
      </c>
      <c r="G352" s="65">
        <v>10</v>
      </c>
      <c r="H352" s="265">
        <v>10</v>
      </c>
    </row>
    <row r="353" spans="1:8" s="9" customFormat="1" ht="15" x14ac:dyDescent="0.25">
      <c r="A353" s="724"/>
      <c r="B353" s="14">
        <v>328</v>
      </c>
      <c r="C353" s="42" t="s">
        <v>253</v>
      </c>
      <c r="D353" s="65">
        <v>10</v>
      </c>
      <c r="E353" s="65">
        <v>10</v>
      </c>
      <c r="F353" s="14">
        <v>10</v>
      </c>
      <c r="G353" s="65">
        <v>10</v>
      </c>
      <c r="H353" s="265">
        <v>10</v>
      </c>
    </row>
    <row r="354" spans="1:8" s="9" customFormat="1" ht="15" x14ac:dyDescent="0.25">
      <c r="A354" s="724"/>
      <c r="B354" s="14">
        <v>329</v>
      </c>
      <c r="C354" s="40" t="s">
        <v>254</v>
      </c>
      <c r="D354" s="65">
        <v>10</v>
      </c>
      <c r="E354" s="65">
        <v>10</v>
      </c>
      <c r="F354" s="14">
        <v>10</v>
      </c>
      <c r="G354" s="65">
        <v>10</v>
      </c>
      <c r="H354" s="265">
        <v>10</v>
      </c>
    </row>
    <row r="355" spans="1:8" s="9" customFormat="1" thickBot="1" x14ac:dyDescent="0.3">
      <c r="A355" s="745"/>
      <c r="B355" s="21">
        <v>330</v>
      </c>
      <c r="C355" s="308" t="s">
        <v>207</v>
      </c>
      <c r="D355" s="50">
        <v>15</v>
      </c>
      <c r="E355" s="50">
        <v>15</v>
      </c>
      <c r="F355" s="21">
        <v>15</v>
      </c>
      <c r="G355" s="207">
        <v>15</v>
      </c>
      <c r="H355" s="338">
        <v>15</v>
      </c>
    </row>
    <row r="356" spans="1:8" s="9" customFormat="1" ht="15.75" customHeight="1" thickBot="1" x14ac:dyDescent="0.3">
      <c r="A356" s="589"/>
      <c r="B356" s="23"/>
      <c r="C356" s="470" t="s">
        <v>461</v>
      </c>
      <c r="D356" s="469">
        <v>175</v>
      </c>
      <c r="E356" s="348">
        <v>175</v>
      </c>
      <c r="F356" s="348">
        <v>175</v>
      </c>
      <c r="G356" s="349">
        <v>170</v>
      </c>
      <c r="H356" s="348">
        <v>170</v>
      </c>
    </row>
    <row r="357" spans="1:8" s="9" customFormat="1" thickBot="1" x14ac:dyDescent="0.3">
      <c r="A357" s="27"/>
      <c r="B357" s="28"/>
      <c r="C357" s="209" t="s">
        <v>222</v>
      </c>
      <c r="D357" s="205">
        <v>0</v>
      </c>
      <c r="E357" s="205">
        <v>0</v>
      </c>
      <c r="F357" s="205">
        <v>0</v>
      </c>
      <c r="G357" s="205">
        <v>1</v>
      </c>
      <c r="H357" s="205">
        <v>1</v>
      </c>
    </row>
    <row r="358" spans="1:8" s="9" customFormat="1" ht="15" x14ac:dyDescent="0.25">
      <c r="A358" s="27"/>
      <c r="B358" s="28"/>
      <c r="C358" s="33"/>
      <c r="D358" s="30"/>
      <c r="E358" s="30"/>
      <c r="F358" s="30"/>
      <c r="G358" s="30"/>
      <c r="H358" s="30"/>
    </row>
    <row r="359" spans="1:8" s="9" customFormat="1" thickBot="1" x14ac:dyDescent="0.3">
      <c r="A359" s="746" t="s">
        <v>262</v>
      </c>
      <c r="B359" s="746"/>
      <c r="C359" s="746"/>
      <c r="D359" s="63"/>
      <c r="E359" s="63"/>
      <c r="F359" s="63"/>
      <c r="G359" s="63"/>
      <c r="H359" s="63"/>
    </row>
    <row r="360" spans="1:8" s="9" customFormat="1" thickBot="1" x14ac:dyDescent="0.3">
      <c r="A360" s="747" t="s">
        <v>263</v>
      </c>
      <c r="B360" s="748"/>
      <c r="C360" s="748"/>
      <c r="D360" s="696"/>
      <c r="E360" s="696"/>
      <c r="F360" s="696"/>
      <c r="G360" s="696"/>
      <c r="H360" s="232"/>
    </row>
    <row r="361" spans="1:8" s="9" customFormat="1" thickBot="1" x14ac:dyDescent="0.3">
      <c r="A361" s="729" t="s">
        <v>264</v>
      </c>
      <c r="B361" s="730"/>
      <c r="C361" s="730"/>
      <c r="D361" s="749"/>
      <c r="E361" s="749"/>
      <c r="F361" s="749"/>
      <c r="G361" s="749"/>
      <c r="H361" s="750"/>
    </row>
    <row r="362" spans="1:8" s="9" customFormat="1" ht="62.25" x14ac:dyDescent="0.25">
      <c r="A362" s="724" t="s">
        <v>208</v>
      </c>
      <c r="B362" s="55">
        <v>331</v>
      </c>
      <c r="C362" s="64" t="s">
        <v>404</v>
      </c>
      <c r="D362" s="286">
        <v>10</v>
      </c>
      <c r="E362" s="425">
        <v>10</v>
      </c>
      <c r="F362" s="425">
        <v>10</v>
      </c>
      <c r="G362" s="425">
        <v>10</v>
      </c>
      <c r="H362" s="284">
        <v>10</v>
      </c>
    </row>
    <row r="363" spans="1:8" s="9" customFormat="1" ht="62.25" x14ac:dyDescent="0.25">
      <c r="A363" s="736"/>
      <c r="B363" s="65">
        <v>332</v>
      </c>
      <c r="C363" s="18" t="s">
        <v>405</v>
      </c>
      <c r="D363" s="424">
        <v>15</v>
      </c>
      <c r="E363" s="426">
        <v>15</v>
      </c>
      <c r="F363" s="426">
        <v>15</v>
      </c>
      <c r="G363" s="426">
        <v>15</v>
      </c>
      <c r="H363" s="423">
        <v>15</v>
      </c>
    </row>
    <row r="364" spans="1:8" s="9" customFormat="1" ht="63" thickBot="1" x14ac:dyDescent="0.3">
      <c r="A364" s="736"/>
      <c r="B364" s="65">
        <v>333</v>
      </c>
      <c r="C364" s="18" t="s">
        <v>406</v>
      </c>
      <c r="D364" s="17">
        <v>20</v>
      </c>
      <c r="E364" s="427">
        <v>20</v>
      </c>
      <c r="F364" s="427">
        <v>20</v>
      </c>
      <c r="G364" s="427">
        <v>20</v>
      </c>
      <c r="H364" s="285">
        <v>20</v>
      </c>
    </row>
    <row r="365" spans="1:8" s="9" customFormat="1" ht="38.25" customHeight="1" thickBot="1" x14ac:dyDescent="0.3">
      <c r="A365" s="736"/>
      <c r="B365" s="65">
        <v>334</v>
      </c>
      <c r="C365" s="19" t="s">
        <v>255</v>
      </c>
      <c r="D365" s="435">
        <v>15</v>
      </c>
      <c r="E365" s="361">
        <v>15</v>
      </c>
      <c r="F365" s="435">
        <v>15</v>
      </c>
      <c r="G365" s="361">
        <v>15</v>
      </c>
      <c r="H365" s="434">
        <v>15</v>
      </c>
    </row>
    <row r="366" spans="1:8" s="9" customFormat="1" ht="30" x14ac:dyDescent="0.25">
      <c r="A366" s="736"/>
      <c r="B366" s="65">
        <v>335</v>
      </c>
      <c r="C366" s="18" t="s">
        <v>256</v>
      </c>
      <c r="D366" s="286">
        <v>5</v>
      </c>
      <c r="E366" s="425">
        <v>5</v>
      </c>
      <c r="F366" s="425">
        <v>5</v>
      </c>
      <c r="G366" s="425">
        <v>5</v>
      </c>
      <c r="H366" s="284">
        <v>5</v>
      </c>
    </row>
    <row r="367" spans="1:8" s="9" customFormat="1" ht="30" x14ac:dyDescent="0.25">
      <c r="A367" s="736"/>
      <c r="B367" s="65">
        <v>336</v>
      </c>
      <c r="C367" s="18" t="s">
        <v>257</v>
      </c>
      <c r="D367" s="424">
        <v>10</v>
      </c>
      <c r="E367" s="426">
        <v>10</v>
      </c>
      <c r="F367" s="426">
        <v>10</v>
      </c>
      <c r="G367" s="426">
        <v>10</v>
      </c>
      <c r="H367" s="423">
        <v>10</v>
      </c>
    </row>
    <row r="368" spans="1:8" s="9" customFormat="1" ht="30.75" thickBot="1" x14ac:dyDescent="0.3">
      <c r="A368" s="736"/>
      <c r="B368" s="65">
        <v>337</v>
      </c>
      <c r="C368" s="18" t="s">
        <v>258</v>
      </c>
      <c r="D368" s="17">
        <v>15</v>
      </c>
      <c r="E368" s="427">
        <v>15</v>
      </c>
      <c r="F368" s="427">
        <v>15</v>
      </c>
      <c r="G368" s="427">
        <v>15</v>
      </c>
      <c r="H368" s="285">
        <v>15</v>
      </c>
    </row>
    <row r="369" spans="1:8" s="9" customFormat="1" ht="32.25" x14ac:dyDescent="0.25">
      <c r="A369" s="736"/>
      <c r="B369" s="65">
        <v>338</v>
      </c>
      <c r="C369" s="19" t="s">
        <v>259</v>
      </c>
      <c r="D369" s="56">
        <v>5</v>
      </c>
      <c r="E369" s="56">
        <v>5</v>
      </c>
      <c r="F369" s="431">
        <v>5</v>
      </c>
      <c r="G369" s="428">
        <v>5</v>
      </c>
      <c r="H369" s="339">
        <v>5</v>
      </c>
    </row>
    <row r="370" spans="1:8" s="9" customFormat="1" ht="30" x14ac:dyDescent="0.25">
      <c r="A370" s="751"/>
      <c r="B370" s="14">
        <v>339</v>
      </c>
      <c r="C370" s="19" t="s">
        <v>437</v>
      </c>
      <c r="D370" s="39">
        <v>0</v>
      </c>
      <c r="E370" s="39">
        <v>0</v>
      </c>
      <c r="F370" s="351">
        <v>0</v>
      </c>
      <c r="G370" s="174">
        <v>0</v>
      </c>
      <c r="H370" s="321">
        <v>0</v>
      </c>
    </row>
    <row r="371" spans="1:8" s="9" customFormat="1" ht="15" x14ac:dyDescent="0.25">
      <c r="A371" s="722" t="s">
        <v>214</v>
      </c>
      <c r="B371" s="55">
        <v>340</v>
      </c>
      <c r="C371" s="51" t="s">
        <v>407</v>
      </c>
      <c r="D371" s="56">
        <v>5</v>
      </c>
      <c r="E371" s="56">
        <v>5</v>
      </c>
      <c r="F371" s="432">
        <v>5</v>
      </c>
      <c r="G371" s="429">
        <v>5</v>
      </c>
      <c r="H371" s="339">
        <v>5</v>
      </c>
    </row>
    <row r="372" spans="1:8" s="9" customFormat="1" ht="15" x14ac:dyDescent="0.25">
      <c r="A372" s="724"/>
      <c r="B372" s="65">
        <v>341</v>
      </c>
      <c r="C372" s="19" t="s">
        <v>209</v>
      </c>
      <c r="D372" s="39">
        <v>0</v>
      </c>
      <c r="E372" s="39">
        <v>0</v>
      </c>
      <c r="F372" s="351">
        <v>0</v>
      </c>
      <c r="G372" s="174">
        <v>0</v>
      </c>
      <c r="H372" s="321">
        <v>0</v>
      </c>
    </row>
    <row r="373" spans="1:8" s="9" customFormat="1" ht="45.75" thickBot="1" x14ac:dyDescent="0.3">
      <c r="A373" s="745"/>
      <c r="B373" s="21">
        <v>342</v>
      </c>
      <c r="C373" s="369" t="s">
        <v>408</v>
      </c>
      <c r="D373" s="233">
        <v>5</v>
      </c>
      <c r="E373" s="233">
        <v>5</v>
      </c>
      <c r="F373" s="21">
        <v>5</v>
      </c>
      <c r="G373" s="430">
        <v>5</v>
      </c>
      <c r="H373" s="321">
        <v>0</v>
      </c>
    </row>
    <row r="374" spans="1:8" s="9" customFormat="1" thickBot="1" x14ac:dyDescent="0.3">
      <c r="A374" s="589"/>
      <c r="B374" s="23"/>
      <c r="C374" s="300" t="s">
        <v>221</v>
      </c>
      <c r="D374" s="199">
        <v>65</v>
      </c>
      <c r="E374" s="199">
        <v>65</v>
      </c>
      <c r="F374" s="199">
        <v>65</v>
      </c>
      <c r="G374" s="199">
        <v>65</v>
      </c>
      <c r="H374" s="199">
        <v>60</v>
      </c>
    </row>
    <row r="375" spans="1:8" s="9" customFormat="1" thickBot="1" x14ac:dyDescent="0.3">
      <c r="A375" s="27"/>
      <c r="B375" s="28"/>
      <c r="C375" s="204" t="s">
        <v>222</v>
      </c>
      <c r="D375" s="205">
        <v>2</v>
      </c>
      <c r="E375" s="205">
        <v>2</v>
      </c>
      <c r="F375" s="205">
        <v>2</v>
      </c>
      <c r="G375" s="205">
        <v>2</v>
      </c>
      <c r="H375" s="205">
        <v>3</v>
      </c>
    </row>
    <row r="376" spans="1:8" s="9" customFormat="1" thickBot="1" x14ac:dyDescent="0.3">
      <c r="A376" s="69"/>
      <c r="B376" s="70"/>
      <c r="C376" s="71"/>
      <c r="D376" s="63"/>
      <c r="E376" s="63"/>
      <c r="F376" s="63"/>
      <c r="G376" s="63"/>
      <c r="H376" s="63"/>
    </row>
    <row r="377" spans="1:8" s="9" customFormat="1" ht="15.75" customHeight="1" thickBot="1" x14ac:dyDescent="0.3">
      <c r="A377" s="718" t="s">
        <v>210</v>
      </c>
      <c r="B377" s="719"/>
      <c r="C377" s="719"/>
      <c r="D377" s="147"/>
      <c r="E377" s="147"/>
      <c r="F377" s="147"/>
      <c r="G377" s="147"/>
      <c r="H377" s="148"/>
    </row>
    <row r="378" spans="1:8" s="9" customFormat="1" ht="30" x14ac:dyDescent="0.25">
      <c r="A378" s="724"/>
      <c r="B378" s="13">
        <v>343</v>
      </c>
      <c r="C378" s="461" t="s">
        <v>260</v>
      </c>
      <c r="D378" s="347">
        <v>0</v>
      </c>
      <c r="E378" s="347">
        <v>0</v>
      </c>
      <c r="F378" s="347">
        <v>0</v>
      </c>
      <c r="G378" s="347">
        <v>0</v>
      </c>
      <c r="H378" s="320">
        <v>0</v>
      </c>
    </row>
    <row r="379" spans="1:8" s="9" customFormat="1" ht="75" x14ac:dyDescent="0.25">
      <c r="A379" s="724"/>
      <c r="B379" s="14">
        <v>344</v>
      </c>
      <c r="C379" s="19" t="s">
        <v>432</v>
      </c>
      <c r="D379" s="39">
        <v>0</v>
      </c>
      <c r="E379" s="39">
        <v>0</v>
      </c>
      <c r="F379" s="39">
        <v>0</v>
      </c>
      <c r="G379" s="39">
        <v>0</v>
      </c>
      <c r="H379" s="321">
        <v>0</v>
      </c>
    </row>
    <row r="380" spans="1:8" s="9" customFormat="1" ht="30" x14ac:dyDescent="0.25">
      <c r="A380" s="724"/>
      <c r="B380" s="14">
        <v>345</v>
      </c>
      <c r="C380" s="19" t="s">
        <v>211</v>
      </c>
      <c r="D380" s="57">
        <v>20</v>
      </c>
      <c r="E380" s="57">
        <v>20</v>
      </c>
      <c r="F380" s="57">
        <v>20</v>
      </c>
      <c r="G380" s="57">
        <v>20</v>
      </c>
      <c r="H380" s="256">
        <v>20</v>
      </c>
    </row>
    <row r="381" spans="1:8" s="9" customFormat="1" ht="30" x14ac:dyDescent="0.25">
      <c r="A381" s="724"/>
      <c r="B381" s="14">
        <v>346</v>
      </c>
      <c r="C381" s="19" t="s">
        <v>433</v>
      </c>
      <c r="D381" s="39">
        <v>0</v>
      </c>
      <c r="E381" s="39">
        <v>0</v>
      </c>
      <c r="F381" s="39">
        <v>0</v>
      </c>
      <c r="G381" s="39">
        <v>0</v>
      </c>
      <c r="H381" s="321">
        <v>0</v>
      </c>
    </row>
    <row r="382" spans="1:8" s="9" customFormat="1" thickBot="1" x14ac:dyDescent="0.3">
      <c r="A382" s="745"/>
      <c r="B382" s="21">
        <v>347</v>
      </c>
      <c r="C382" s="61" t="s">
        <v>434</v>
      </c>
      <c r="D382" s="152">
        <v>5</v>
      </c>
      <c r="E382" s="152">
        <v>5</v>
      </c>
      <c r="F382" s="152">
        <v>5</v>
      </c>
      <c r="G382" s="152">
        <v>5</v>
      </c>
      <c r="H382" s="257">
        <v>5</v>
      </c>
    </row>
    <row r="383" spans="1:8" s="9" customFormat="1" thickBot="1" x14ac:dyDescent="0.3">
      <c r="A383" s="589"/>
      <c r="B383" s="23"/>
      <c r="C383" s="300" t="s">
        <v>221</v>
      </c>
      <c r="D383" s="199">
        <v>25</v>
      </c>
      <c r="E383" s="199">
        <v>25</v>
      </c>
      <c r="F383" s="199">
        <v>25</v>
      </c>
      <c r="G383" s="199">
        <v>25</v>
      </c>
      <c r="H383" s="199">
        <v>25</v>
      </c>
    </row>
    <row r="384" spans="1:8" s="9" customFormat="1" thickBot="1" x14ac:dyDescent="0.3">
      <c r="A384" s="27"/>
      <c r="B384" s="28"/>
      <c r="C384" s="204" t="s">
        <v>222</v>
      </c>
      <c r="D384" s="205">
        <v>3</v>
      </c>
      <c r="E384" s="205">
        <v>3</v>
      </c>
      <c r="F384" s="205">
        <v>3</v>
      </c>
      <c r="G384" s="205">
        <v>3</v>
      </c>
      <c r="H384" s="205">
        <v>3</v>
      </c>
    </row>
    <row r="385" spans="1:8" s="32" customFormat="1" ht="15" x14ac:dyDescent="0.25">
      <c r="A385" s="140"/>
      <c r="B385" s="28"/>
      <c r="C385" s="141"/>
      <c r="D385" s="142"/>
      <c r="E385" s="142"/>
      <c r="F385" s="142"/>
      <c r="G385" s="142"/>
      <c r="H385" s="142"/>
    </row>
    <row r="386" spans="1:8" s="32" customFormat="1" thickBot="1" x14ac:dyDescent="0.3">
      <c r="A386" s="140"/>
      <c r="B386" s="28"/>
      <c r="C386" s="141"/>
      <c r="D386" s="142"/>
      <c r="E386" s="142"/>
      <c r="F386" s="142"/>
      <c r="G386" s="142"/>
      <c r="H386" s="142"/>
    </row>
    <row r="387" spans="1:8" s="32" customFormat="1" thickBot="1" x14ac:dyDescent="0.3">
      <c r="A387" s="718" t="s">
        <v>356</v>
      </c>
      <c r="B387" s="719"/>
      <c r="C387" s="719"/>
      <c r="D387" s="147"/>
      <c r="E387" s="147"/>
      <c r="F387" s="147"/>
      <c r="G387" s="147"/>
      <c r="H387" s="148"/>
    </row>
    <row r="388" spans="1:8" s="9" customFormat="1" thickBot="1" x14ac:dyDescent="0.3">
      <c r="A388" s="729" t="s">
        <v>367</v>
      </c>
      <c r="B388" s="730"/>
      <c r="C388" s="730"/>
      <c r="D388" s="730"/>
      <c r="E388" s="730"/>
      <c r="F388" s="730"/>
      <c r="G388" s="730"/>
      <c r="H388" s="755"/>
    </row>
    <row r="389" spans="1:8" s="32" customFormat="1" ht="30" x14ac:dyDescent="0.25">
      <c r="A389" s="756" t="s">
        <v>306</v>
      </c>
      <c r="B389" s="341">
        <v>348</v>
      </c>
      <c r="C389" s="463" t="s">
        <v>435</v>
      </c>
      <c r="D389" s="465">
        <v>0</v>
      </c>
      <c r="E389" s="465">
        <v>0</v>
      </c>
      <c r="F389" s="465">
        <v>0</v>
      </c>
      <c r="G389" s="465">
        <v>0</v>
      </c>
      <c r="H389" s="462">
        <v>0</v>
      </c>
    </row>
    <row r="390" spans="1:8" s="32" customFormat="1" ht="45.75" thickBot="1" x14ac:dyDescent="0.3">
      <c r="A390" s="757"/>
      <c r="B390" s="84">
        <v>349</v>
      </c>
      <c r="C390" s="464" t="s">
        <v>436</v>
      </c>
      <c r="D390" s="177">
        <v>0</v>
      </c>
      <c r="E390" s="177">
        <v>0</v>
      </c>
      <c r="F390" s="177">
        <v>0</v>
      </c>
      <c r="G390" s="177">
        <v>0</v>
      </c>
      <c r="H390" s="346">
        <v>0</v>
      </c>
    </row>
    <row r="391" spans="1:8" s="9" customFormat="1" thickBot="1" x14ac:dyDescent="0.3">
      <c r="A391" s="729" t="s">
        <v>368</v>
      </c>
      <c r="B391" s="730"/>
      <c r="C391" s="730"/>
      <c r="D391" s="730"/>
      <c r="E391" s="730"/>
      <c r="F391" s="730"/>
      <c r="G391" s="730"/>
      <c r="H391" s="755"/>
    </row>
    <row r="392" spans="1:8" s="32" customFormat="1" thickBot="1" x14ac:dyDescent="0.3">
      <c r="A392" s="157" t="s">
        <v>360</v>
      </c>
      <c r="B392" s="158">
        <v>350</v>
      </c>
      <c r="C392" s="145" t="s">
        <v>409</v>
      </c>
      <c r="D392" s="467">
        <v>0</v>
      </c>
      <c r="E392" s="467">
        <v>0</v>
      </c>
      <c r="F392" s="467">
        <v>0</v>
      </c>
      <c r="G392" s="467">
        <v>0</v>
      </c>
      <c r="H392" s="466">
        <v>0</v>
      </c>
    </row>
    <row r="393" spans="1:8" s="32" customFormat="1" thickBot="1" x14ac:dyDescent="0.3">
      <c r="A393" s="159"/>
      <c r="B393" s="589"/>
      <c r="C393" s="300" t="s">
        <v>221</v>
      </c>
      <c r="D393" s="199">
        <v>0</v>
      </c>
      <c r="E393" s="199">
        <v>0</v>
      </c>
      <c r="F393" s="199">
        <v>0</v>
      </c>
      <c r="G393" s="199">
        <v>0</v>
      </c>
      <c r="H393" s="199">
        <v>0</v>
      </c>
    </row>
    <row r="394" spans="1:8" s="32" customFormat="1" thickBot="1" x14ac:dyDescent="0.3">
      <c r="A394" s="589"/>
      <c r="B394" s="589"/>
      <c r="C394" s="305" t="s">
        <v>374</v>
      </c>
      <c r="D394" s="309">
        <v>2</v>
      </c>
      <c r="E394" s="309">
        <v>2</v>
      </c>
      <c r="F394" s="309">
        <v>2</v>
      </c>
      <c r="G394" s="309">
        <v>2</v>
      </c>
      <c r="H394" s="309">
        <v>2</v>
      </c>
    </row>
    <row r="395" spans="1:8" s="32" customFormat="1" thickBot="1" x14ac:dyDescent="0.3">
      <c r="A395" s="589"/>
      <c r="B395" s="589"/>
      <c r="C395" s="204" t="s">
        <v>375</v>
      </c>
      <c r="D395" s="205">
        <v>1</v>
      </c>
      <c r="E395" s="205">
        <v>1</v>
      </c>
      <c r="F395" s="205">
        <v>1</v>
      </c>
      <c r="G395" s="205">
        <v>1</v>
      </c>
      <c r="H395" s="205">
        <v>1</v>
      </c>
    </row>
    <row r="396" spans="1:8" s="32" customFormat="1" ht="15" x14ac:dyDescent="0.25">
      <c r="A396" s="161"/>
      <c r="B396" s="161"/>
      <c r="C396" s="162" t="s">
        <v>355</v>
      </c>
      <c r="D396" s="163">
        <v>0</v>
      </c>
      <c r="E396" s="163">
        <v>0</v>
      </c>
      <c r="F396" s="163">
        <v>0</v>
      </c>
      <c r="G396" s="163">
        <v>0</v>
      </c>
      <c r="H396" s="163">
        <v>0</v>
      </c>
    </row>
    <row r="397" spans="1:8" s="32" customFormat="1" thickBot="1" x14ac:dyDescent="0.3">
      <c r="A397" s="35"/>
      <c r="B397" s="35"/>
      <c r="C397" s="165"/>
      <c r="D397" s="166"/>
      <c r="E397" s="166"/>
      <c r="F397" s="166"/>
      <c r="G397" s="166"/>
      <c r="H397" s="166"/>
    </row>
    <row r="398" spans="1:8" s="32" customFormat="1" ht="17.25" customHeight="1" thickBot="1" x14ac:dyDescent="0.3">
      <c r="A398" s="718" t="s">
        <v>357</v>
      </c>
      <c r="B398" s="719"/>
      <c r="C398" s="719"/>
      <c r="D398" s="147"/>
      <c r="E398" s="147"/>
      <c r="F398" s="147"/>
      <c r="G398" s="147"/>
      <c r="H398" s="148"/>
    </row>
    <row r="399" spans="1:8" s="32" customFormat="1" thickBot="1" x14ac:dyDescent="0.3">
      <c r="A399" s="759" t="s">
        <v>479</v>
      </c>
      <c r="B399" s="730"/>
      <c r="C399" s="730"/>
      <c r="D399" s="730"/>
      <c r="E399" s="730"/>
      <c r="F399" s="730"/>
      <c r="G399" s="730"/>
      <c r="H399" s="755"/>
    </row>
    <row r="400" spans="1:8" s="32" customFormat="1" ht="30" x14ac:dyDescent="0.25">
      <c r="A400" s="168"/>
      <c r="B400" s="84">
        <v>351</v>
      </c>
      <c r="C400" s="463" t="s">
        <v>411</v>
      </c>
      <c r="D400" s="468">
        <v>0</v>
      </c>
      <c r="E400" s="468">
        <v>0</v>
      </c>
      <c r="F400" s="468">
        <v>0</v>
      </c>
      <c r="G400" s="468">
        <v>0</v>
      </c>
      <c r="H400" s="344">
        <v>0</v>
      </c>
    </row>
    <row r="401" spans="1:8" s="32" customFormat="1" ht="30" x14ac:dyDescent="0.25">
      <c r="A401" s="168"/>
      <c r="B401" s="84">
        <v>352</v>
      </c>
      <c r="C401" s="143" t="s">
        <v>410</v>
      </c>
      <c r="D401" s="153">
        <v>0</v>
      </c>
      <c r="E401" s="153">
        <v>0</v>
      </c>
      <c r="F401" s="153">
        <v>0</v>
      </c>
      <c r="G401" s="153">
        <v>0</v>
      </c>
      <c r="H401" s="345">
        <v>0</v>
      </c>
    </row>
    <row r="402" spans="1:8" s="32" customFormat="1" ht="30" x14ac:dyDescent="0.25">
      <c r="A402" s="168"/>
      <c r="B402" s="84">
        <v>353</v>
      </c>
      <c r="C402" s="143" t="s">
        <v>475</v>
      </c>
      <c r="D402" s="153">
        <v>0</v>
      </c>
      <c r="E402" s="153">
        <v>0</v>
      </c>
      <c r="F402" s="153">
        <v>0</v>
      </c>
      <c r="G402" s="153">
        <v>0</v>
      </c>
      <c r="H402" s="345">
        <v>0</v>
      </c>
    </row>
    <row r="403" spans="1:8" s="32" customFormat="1" ht="30.75" thickBot="1" x14ac:dyDescent="0.3">
      <c r="A403" s="169"/>
      <c r="B403" s="158">
        <v>354</v>
      </c>
      <c r="C403" s="144" t="s">
        <v>358</v>
      </c>
      <c r="D403" s="177">
        <v>0</v>
      </c>
      <c r="E403" s="177">
        <v>0</v>
      </c>
      <c r="F403" s="177">
        <v>0</v>
      </c>
      <c r="G403" s="177">
        <v>0</v>
      </c>
      <c r="H403" s="346">
        <v>0</v>
      </c>
    </row>
    <row r="404" spans="1:8" s="32" customFormat="1" thickBot="1" x14ac:dyDescent="0.3">
      <c r="A404" s="78"/>
      <c r="B404" s="78"/>
      <c r="C404" s="300" t="s">
        <v>221</v>
      </c>
      <c r="D404" s="199">
        <v>0</v>
      </c>
      <c r="E404" s="199">
        <v>0</v>
      </c>
      <c r="F404" s="199">
        <v>0</v>
      </c>
      <c r="G404" s="199">
        <v>0</v>
      </c>
      <c r="H404" s="199">
        <v>0</v>
      </c>
    </row>
    <row r="405" spans="1:8" s="32" customFormat="1" thickBot="1" x14ac:dyDescent="0.3">
      <c r="A405" s="140"/>
      <c r="B405" s="28"/>
      <c r="C405" s="204" t="s">
        <v>222</v>
      </c>
      <c r="D405" s="205">
        <v>4</v>
      </c>
      <c r="E405" s="205">
        <v>4</v>
      </c>
      <c r="F405" s="205">
        <v>4</v>
      </c>
      <c r="G405" s="205">
        <v>4</v>
      </c>
      <c r="H405" s="205">
        <v>4</v>
      </c>
    </row>
    <row r="406" spans="1:8" s="9" customFormat="1" ht="15" x14ac:dyDescent="0.25">
      <c r="A406" s="74"/>
      <c r="B406" s="74"/>
      <c r="C406" s="76"/>
      <c r="D406" s="30"/>
      <c r="E406" s="30"/>
      <c r="F406" s="30"/>
      <c r="G406" s="30"/>
      <c r="H406" s="30"/>
    </row>
    <row r="407" spans="1:8" s="9" customFormat="1" ht="15" x14ac:dyDescent="0.25">
      <c r="A407" s="74"/>
      <c r="B407" s="74"/>
      <c r="C407" s="76"/>
      <c r="D407" s="30"/>
      <c r="E407" s="30"/>
      <c r="F407" s="30"/>
      <c r="G407" s="30"/>
      <c r="H407" s="30"/>
    </row>
    <row r="408" spans="1:8" s="32" customFormat="1" ht="21" x14ac:dyDescent="0.35">
      <c r="A408" s="78"/>
      <c r="B408" s="758" t="s">
        <v>517</v>
      </c>
      <c r="C408" s="758"/>
      <c r="D408" s="758"/>
      <c r="E408" s="758"/>
      <c r="F408" s="758"/>
      <c r="G408" s="758"/>
      <c r="H408" s="758"/>
    </row>
    <row r="409" spans="1:8" s="32" customFormat="1" ht="21.75" thickBot="1" x14ac:dyDescent="0.4">
      <c r="A409" s="78"/>
      <c r="B409" s="698"/>
      <c r="C409" s="698"/>
      <c r="D409" s="698"/>
      <c r="E409" s="698"/>
      <c r="F409" s="698"/>
      <c r="G409" s="698"/>
      <c r="H409" s="698"/>
    </row>
    <row r="410" spans="1:8" s="32" customFormat="1" ht="21.75" thickBot="1" x14ac:dyDescent="0.4">
      <c r="A410" s="78"/>
      <c r="B410" s="698"/>
      <c r="C410" s="714" t="s">
        <v>472</v>
      </c>
      <c r="D410" s="313" t="s">
        <v>3</v>
      </c>
      <c r="E410" s="313" t="s">
        <v>4</v>
      </c>
      <c r="F410" s="313" t="s">
        <v>5</v>
      </c>
      <c r="G410" s="313" t="s">
        <v>6</v>
      </c>
      <c r="H410" s="313" t="s">
        <v>7</v>
      </c>
    </row>
    <row r="411" spans="1:8" s="32" customFormat="1" ht="21" x14ac:dyDescent="0.35">
      <c r="A411" s="78"/>
      <c r="B411" s="698"/>
      <c r="C411" s="101" t="s">
        <v>473</v>
      </c>
      <c r="D411" s="587">
        <v>119</v>
      </c>
      <c r="E411" s="587">
        <v>122</v>
      </c>
      <c r="F411" s="587">
        <v>146</v>
      </c>
      <c r="G411" s="587">
        <v>176</v>
      </c>
      <c r="H411" s="587">
        <v>197</v>
      </c>
    </row>
    <row r="412" spans="1:8" s="32" customFormat="1" ht="21" x14ac:dyDescent="0.35">
      <c r="A412" s="78"/>
      <c r="B412" s="698"/>
      <c r="C412" s="98" t="s">
        <v>503</v>
      </c>
      <c r="D412" s="708">
        <v>3</v>
      </c>
      <c r="E412" s="708">
        <v>3</v>
      </c>
      <c r="F412" s="708">
        <v>5</v>
      </c>
      <c r="G412" s="708">
        <v>6</v>
      </c>
      <c r="H412" s="708">
        <v>7</v>
      </c>
    </row>
    <row r="413" spans="1:8" s="32" customFormat="1" ht="21" x14ac:dyDescent="0.35">
      <c r="A413" s="78"/>
      <c r="B413" s="698"/>
      <c r="C413" s="102" t="s">
        <v>504</v>
      </c>
      <c r="D413" s="709">
        <v>6</v>
      </c>
      <c r="E413" s="709">
        <v>6</v>
      </c>
      <c r="F413" s="709">
        <v>8</v>
      </c>
      <c r="G413" s="709">
        <v>10</v>
      </c>
      <c r="H413" s="709">
        <v>12</v>
      </c>
    </row>
    <row r="414" spans="1:8" s="32" customFormat="1" ht="21" x14ac:dyDescent="0.35">
      <c r="A414" s="78"/>
      <c r="B414" s="698"/>
      <c r="C414" s="102" t="s">
        <v>505</v>
      </c>
      <c r="D414" s="708">
        <v>2</v>
      </c>
      <c r="E414" s="708">
        <v>2</v>
      </c>
      <c r="F414" s="708">
        <v>3</v>
      </c>
      <c r="G414" s="708">
        <v>7</v>
      </c>
      <c r="H414" s="708">
        <v>8</v>
      </c>
    </row>
    <row r="415" spans="1:8" s="32" customFormat="1" ht="21" x14ac:dyDescent="0.35">
      <c r="A415" s="78"/>
      <c r="B415" s="698"/>
      <c r="C415" s="102" t="s">
        <v>506</v>
      </c>
      <c r="D415" s="708">
        <v>0</v>
      </c>
      <c r="E415" s="708">
        <v>0</v>
      </c>
      <c r="F415" s="708">
        <v>0</v>
      </c>
      <c r="G415" s="708">
        <v>1</v>
      </c>
      <c r="H415" s="708">
        <v>1</v>
      </c>
    </row>
    <row r="416" spans="1:8" s="32" customFormat="1" ht="21" x14ac:dyDescent="0.35">
      <c r="A416" s="78"/>
      <c r="B416" s="698"/>
      <c r="C416" s="102" t="s">
        <v>507</v>
      </c>
      <c r="D416" s="708">
        <v>2</v>
      </c>
      <c r="E416" s="708">
        <v>2</v>
      </c>
      <c r="F416" s="708">
        <v>2</v>
      </c>
      <c r="G416" s="708">
        <v>2</v>
      </c>
      <c r="H416" s="708">
        <v>3</v>
      </c>
    </row>
    <row r="417" spans="1:8" s="32" customFormat="1" ht="21" x14ac:dyDescent="0.35">
      <c r="A417" s="78"/>
      <c r="B417" s="698"/>
      <c r="C417" s="102" t="s">
        <v>372</v>
      </c>
      <c r="D417" s="708">
        <v>2</v>
      </c>
      <c r="E417" s="708">
        <v>2</v>
      </c>
      <c r="F417" s="708">
        <v>2</v>
      </c>
      <c r="G417" s="708">
        <v>2</v>
      </c>
      <c r="H417" s="708">
        <v>2</v>
      </c>
    </row>
    <row r="418" spans="1:8" s="32" customFormat="1" ht="21" x14ac:dyDescent="0.35">
      <c r="A418" s="78"/>
      <c r="B418" s="698"/>
      <c r="C418" s="102" t="s">
        <v>373</v>
      </c>
      <c r="D418" s="708">
        <v>1</v>
      </c>
      <c r="E418" s="708">
        <v>1</v>
      </c>
      <c r="F418" s="708">
        <v>1</v>
      </c>
      <c r="G418" s="708">
        <v>1</v>
      </c>
      <c r="H418" s="708">
        <v>1</v>
      </c>
    </row>
    <row r="419" spans="1:8" s="32" customFormat="1" ht="21" x14ac:dyDescent="0.35">
      <c r="A419" s="78"/>
      <c r="B419" s="698"/>
      <c r="C419" s="102" t="s">
        <v>371</v>
      </c>
      <c r="D419" s="708">
        <v>4</v>
      </c>
      <c r="E419" s="708">
        <v>4</v>
      </c>
      <c r="F419" s="708">
        <v>4</v>
      </c>
      <c r="G419" s="708">
        <v>4</v>
      </c>
      <c r="H419" s="708">
        <v>4</v>
      </c>
    </row>
    <row r="420" spans="1:8" s="32" customFormat="1" ht="21.75" thickBot="1" x14ac:dyDescent="0.4">
      <c r="A420" s="78"/>
      <c r="B420" s="698"/>
      <c r="C420" s="128" t="s">
        <v>478</v>
      </c>
      <c r="D420" s="129">
        <f>SUM(D411:D419)</f>
        <v>139</v>
      </c>
      <c r="E420" s="129">
        <f t="shared" ref="E420:H420" si="0">SUM(E411:E419)</f>
        <v>142</v>
      </c>
      <c r="F420" s="129">
        <f t="shared" si="0"/>
        <v>171</v>
      </c>
      <c r="G420" s="129">
        <f t="shared" si="0"/>
        <v>209</v>
      </c>
      <c r="H420" s="129">
        <f t="shared" si="0"/>
        <v>235</v>
      </c>
    </row>
    <row r="421" spans="1:8" s="9" customFormat="1" thickBot="1" x14ac:dyDescent="0.3">
      <c r="A421" s="74"/>
      <c r="B421" s="74"/>
      <c r="C421" s="73"/>
      <c r="D421" s="75"/>
      <c r="E421" s="75"/>
      <c r="F421" s="75"/>
      <c r="G421" s="75"/>
      <c r="H421" s="75"/>
    </row>
    <row r="422" spans="1:8" s="9" customFormat="1" thickBot="1" x14ac:dyDescent="0.3">
      <c r="A422" s="74"/>
      <c r="B422" s="74"/>
      <c r="C422" s="714" t="s">
        <v>518</v>
      </c>
      <c r="D422" s="313" t="s">
        <v>3</v>
      </c>
      <c r="E422" s="313" t="s">
        <v>4</v>
      </c>
      <c r="F422" s="471" t="s">
        <v>5</v>
      </c>
      <c r="G422" s="313" t="s">
        <v>6</v>
      </c>
      <c r="H422" s="313" t="s">
        <v>7</v>
      </c>
    </row>
    <row r="423" spans="1:8" s="9" customFormat="1" ht="15" x14ac:dyDescent="0.25">
      <c r="A423" s="74"/>
      <c r="B423" s="310" t="s">
        <v>276</v>
      </c>
      <c r="C423" s="312" t="s">
        <v>470</v>
      </c>
      <c r="D423" s="710">
        <v>155</v>
      </c>
      <c r="E423" s="710">
        <v>155</v>
      </c>
      <c r="F423" s="711">
        <v>155</v>
      </c>
      <c r="G423" s="710">
        <v>135</v>
      </c>
      <c r="H423" s="710">
        <v>135</v>
      </c>
    </row>
    <row r="424" spans="1:8" s="9" customFormat="1" ht="15" x14ac:dyDescent="0.25">
      <c r="A424" s="74"/>
      <c r="B424" s="587" t="s">
        <v>277</v>
      </c>
      <c r="C424" s="289" t="s">
        <v>471</v>
      </c>
      <c r="D424" s="712">
        <v>555</v>
      </c>
      <c r="E424" s="712">
        <v>545</v>
      </c>
      <c r="F424" s="713">
        <v>495</v>
      </c>
      <c r="G424" s="712">
        <v>440</v>
      </c>
      <c r="H424" s="712">
        <v>380</v>
      </c>
    </row>
    <row r="425" spans="1:8" s="9" customFormat="1" ht="15" x14ac:dyDescent="0.25">
      <c r="A425" s="74"/>
      <c r="B425" s="752" t="s">
        <v>278</v>
      </c>
      <c r="C425" s="289" t="s">
        <v>455</v>
      </c>
      <c r="D425" s="712">
        <v>20</v>
      </c>
      <c r="E425" s="712">
        <v>20</v>
      </c>
      <c r="F425" s="713">
        <v>15</v>
      </c>
      <c r="G425" s="712">
        <v>15</v>
      </c>
      <c r="H425" s="712">
        <v>0</v>
      </c>
    </row>
    <row r="426" spans="1:8" s="9" customFormat="1" ht="15" x14ac:dyDescent="0.25">
      <c r="A426" s="74"/>
      <c r="B426" s="752"/>
      <c r="C426" s="289" t="s">
        <v>456</v>
      </c>
      <c r="D426" s="712">
        <v>125</v>
      </c>
      <c r="E426" s="712">
        <v>125</v>
      </c>
      <c r="F426" s="713">
        <v>110</v>
      </c>
      <c r="G426" s="712">
        <v>105</v>
      </c>
      <c r="H426" s="712">
        <v>95</v>
      </c>
    </row>
    <row r="427" spans="1:8" s="9" customFormat="1" ht="15" x14ac:dyDescent="0.25">
      <c r="A427" s="74"/>
      <c r="B427" s="752"/>
      <c r="C427" s="289" t="s">
        <v>457</v>
      </c>
      <c r="D427" s="712">
        <v>60</v>
      </c>
      <c r="E427" s="712">
        <v>60</v>
      </c>
      <c r="F427" s="713">
        <v>55</v>
      </c>
      <c r="G427" s="712">
        <v>20</v>
      </c>
      <c r="H427" s="712">
        <v>0</v>
      </c>
    </row>
    <row r="428" spans="1:8" s="9" customFormat="1" ht="15" x14ac:dyDescent="0.25">
      <c r="A428" s="74"/>
      <c r="B428" s="752"/>
      <c r="C428" s="289" t="s">
        <v>458</v>
      </c>
      <c r="D428" s="712">
        <v>328</v>
      </c>
      <c r="E428" s="712">
        <v>328</v>
      </c>
      <c r="F428" s="713">
        <v>307</v>
      </c>
      <c r="G428" s="712">
        <v>275</v>
      </c>
      <c r="H428" s="712">
        <v>185</v>
      </c>
    </row>
    <row r="429" spans="1:8" s="9" customFormat="1" ht="15" x14ac:dyDescent="0.25">
      <c r="A429" s="74"/>
      <c r="B429" s="753" t="s">
        <v>279</v>
      </c>
      <c r="C429" s="289" t="s">
        <v>462</v>
      </c>
      <c r="D429" s="712">
        <v>95</v>
      </c>
      <c r="E429" s="712">
        <v>95</v>
      </c>
      <c r="F429" s="713">
        <v>95</v>
      </c>
      <c r="G429" s="712">
        <v>90</v>
      </c>
      <c r="H429" s="712">
        <v>90</v>
      </c>
    </row>
    <row r="430" spans="1:8" s="9" customFormat="1" ht="15" x14ac:dyDescent="0.25">
      <c r="A430" s="74"/>
      <c r="B430" s="754"/>
      <c r="C430" s="289" t="s">
        <v>463</v>
      </c>
      <c r="D430" s="712">
        <v>80</v>
      </c>
      <c r="E430" s="712">
        <v>80</v>
      </c>
      <c r="F430" s="713">
        <v>80</v>
      </c>
      <c r="G430" s="712">
        <v>80</v>
      </c>
      <c r="H430" s="712">
        <v>80</v>
      </c>
    </row>
    <row r="431" spans="1:8" s="9" customFormat="1" ht="15" x14ac:dyDescent="0.25">
      <c r="A431" s="74"/>
      <c r="B431" s="587" t="s">
        <v>280</v>
      </c>
      <c r="C431" s="289" t="s">
        <v>464</v>
      </c>
      <c r="D431" s="712">
        <v>65</v>
      </c>
      <c r="E431" s="712">
        <v>65</v>
      </c>
      <c r="F431" s="713">
        <v>65</v>
      </c>
      <c r="G431" s="712">
        <v>65</v>
      </c>
      <c r="H431" s="712">
        <v>60</v>
      </c>
    </row>
    <row r="432" spans="1:8" s="9" customFormat="1" ht="15" x14ac:dyDescent="0.25">
      <c r="A432" s="74"/>
      <c r="B432" s="588" t="s">
        <v>281</v>
      </c>
      <c r="C432" s="288" t="s">
        <v>467</v>
      </c>
      <c r="D432" s="712">
        <v>25</v>
      </c>
      <c r="E432" s="712">
        <v>25</v>
      </c>
      <c r="F432" s="713">
        <v>25</v>
      </c>
      <c r="G432" s="712">
        <v>25</v>
      </c>
      <c r="H432" s="712">
        <v>25</v>
      </c>
    </row>
    <row r="433" spans="1:8" s="9" customFormat="1" ht="15" x14ac:dyDescent="0.25">
      <c r="A433" s="74"/>
      <c r="B433" s="588" t="s">
        <v>466</v>
      </c>
      <c r="C433" s="288" t="s">
        <v>465</v>
      </c>
      <c r="D433" s="100">
        <v>0</v>
      </c>
      <c r="E433" s="100">
        <v>0</v>
      </c>
      <c r="F433" s="317">
        <v>0</v>
      </c>
      <c r="G433" s="100">
        <v>0</v>
      </c>
      <c r="H433" s="100">
        <v>0</v>
      </c>
    </row>
    <row r="434" spans="1:8" s="9" customFormat="1" thickBot="1" x14ac:dyDescent="0.3">
      <c r="A434" s="74"/>
      <c r="B434" s="311" t="s">
        <v>468</v>
      </c>
      <c r="C434" s="290" t="s">
        <v>371</v>
      </c>
      <c r="D434" s="126">
        <v>0</v>
      </c>
      <c r="E434" s="126">
        <v>0</v>
      </c>
      <c r="F434" s="318">
        <v>0</v>
      </c>
      <c r="G434" s="126">
        <v>0</v>
      </c>
      <c r="H434" s="126">
        <v>0</v>
      </c>
    </row>
    <row r="435" spans="1:8" s="9" customFormat="1" thickBot="1" x14ac:dyDescent="0.3">
      <c r="A435" s="74"/>
      <c r="B435" s="74"/>
      <c r="C435" s="109" t="s">
        <v>469</v>
      </c>
      <c r="D435" s="106">
        <f>SUM(D423:D434)</f>
        <v>1508</v>
      </c>
      <c r="E435" s="106">
        <f>SUM(E423:E434)</f>
        <v>1498</v>
      </c>
      <c r="F435" s="106">
        <f>SUM(F423:F434)</f>
        <v>1402</v>
      </c>
      <c r="G435" s="106">
        <f>SUM(G423:G434)</f>
        <v>1250</v>
      </c>
      <c r="H435" s="106">
        <f>SUM(H423:H434)</f>
        <v>1050</v>
      </c>
    </row>
    <row r="436" spans="1:8" s="32" customFormat="1" ht="15" x14ac:dyDescent="0.25">
      <c r="A436" s="78"/>
      <c r="B436" s="78"/>
      <c r="C436" s="79"/>
      <c r="D436" s="81"/>
      <c r="E436" s="81"/>
      <c r="F436" s="81"/>
      <c r="G436" s="81"/>
      <c r="H436" s="81"/>
    </row>
    <row r="437" spans="1:8" s="9" customFormat="1" ht="15" x14ac:dyDescent="0.25">
      <c r="A437" s="74"/>
      <c r="B437" s="74"/>
    </row>
    <row r="438" spans="1:8" s="9" customFormat="1" ht="15" x14ac:dyDescent="0.25">
      <c r="A438" s="74"/>
      <c r="B438" s="74"/>
    </row>
    <row r="439" spans="1:8" s="32" customFormat="1" ht="15" x14ac:dyDescent="0.25">
      <c r="A439" s="78"/>
      <c r="B439" s="78"/>
    </row>
    <row r="440" spans="1:8" s="32" customFormat="1" ht="15" x14ac:dyDescent="0.25">
      <c r="A440" s="78"/>
      <c r="B440" s="78"/>
    </row>
    <row r="441" spans="1:8" s="32" customFormat="1" ht="15" x14ac:dyDescent="0.25">
      <c r="A441" s="78"/>
      <c r="B441" s="78"/>
    </row>
    <row r="442" spans="1:8" s="32" customFormat="1" ht="15" x14ac:dyDescent="0.25">
      <c r="A442" s="78"/>
      <c r="B442" s="78"/>
    </row>
    <row r="443" spans="1:8" s="32" customFormat="1" ht="15" x14ac:dyDescent="0.25">
      <c r="A443" s="78"/>
      <c r="B443" s="78"/>
    </row>
    <row r="444" spans="1:8" s="32" customFormat="1" ht="15" x14ac:dyDescent="0.25">
      <c r="A444" s="78"/>
      <c r="B444" s="78"/>
    </row>
    <row r="445" spans="1:8" s="32" customFormat="1" ht="15" x14ac:dyDescent="0.25">
      <c r="A445" s="78"/>
      <c r="B445" s="78"/>
    </row>
    <row r="446" spans="1:8" s="32" customFormat="1" ht="15" x14ac:dyDescent="0.25">
      <c r="A446" s="78"/>
      <c r="B446" s="78"/>
    </row>
    <row r="447" spans="1:8" s="32" customFormat="1" ht="15" x14ac:dyDescent="0.25">
      <c r="A447" s="78"/>
      <c r="B447" s="78"/>
    </row>
    <row r="448" spans="1:8" s="32" customFormat="1" ht="15" x14ac:dyDescent="0.25">
      <c r="A448" s="78"/>
      <c r="B448" s="78"/>
      <c r="C448" s="79"/>
      <c r="D448" s="81"/>
      <c r="E448" s="81"/>
      <c r="F448" s="81"/>
      <c r="G448" s="81"/>
      <c r="H448" s="81"/>
    </row>
    <row r="449" spans="1:16" s="9" customFormat="1" thickBot="1" x14ac:dyDescent="0.3">
      <c r="A449" s="74"/>
      <c r="B449" s="74"/>
      <c r="C449" s="74"/>
      <c r="D449" s="299"/>
      <c r="E449" s="74"/>
      <c r="F449" s="74"/>
      <c r="G449" s="74"/>
      <c r="H449" s="74"/>
    </row>
    <row r="450" spans="1:16" s="572" customFormat="1" ht="16.5" customHeight="1" thickBot="1" x14ac:dyDescent="0.3">
      <c r="A450" s="44"/>
      <c r="B450" s="46"/>
      <c r="C450" s="571" t="s">
        <v>496</v>
      </c>
      <c r="D450" s="579">
        <v>1508</v>
      </c>
      <c r="E450" s="579">
        <v>1498</v>
      </c>
      <c r="F450" s="579">
        <v>1402</v>
      </c>
      <c r="G450" s="579">
        <v>1250</v>
      </c>
      <c r="H450" s="579">
        <v>1050</v>
      </c>
    </row>
    <row r="451" spans="1:16" s="572" customFormat="1" thickBot="1" x14ac:dyDescent="0.3">
      <c r="A451" s="74"/>
      <c r="B451" s="74"/>
      <c r="C451" s="573" t="s">
        <v>497</v>
      </c>
      <c r="D451" s="574">
        <v>200</v>
      </c>
      <c r="E451" s="575">
        <v>300</v>
      </c>
      <c r="F451" s="575">
        <v>400</v>
      </c>
      <c r="G451" s="575">
        <v>500</v>
      </c>
      <c r="H451" s="576">
        <v>600</v>
      </c>
    </row>
    <row r="452" spans="1:16" s="578" customFormat="1" ht="15" x14ac:dyDescent="0.25">
      <c r="A452" s="78"/>
      <c r="B452" s="78"/>
      <c r="C452" s="80"/>
      <c r="D452" s="580"/>
      <c r="E452" s="577"/>
      <c r="F452" s="577"/>
      <c r="G452" s="577"/>
      <c r="H452" s="577"/>
    </row>
    <row r="453" spans="1:16" s="578" customFormat="1" ht="15" x14ac:dyDescent="0.25">
      <c r="A453" s="78"/>
      <c r="B453" s="78"/>
      <c r="C453" s="80"/>
      <c r="D453" s="581"/>
      <c r="E453" s="577"/>
      <c r="F453" s="577"/>
      <c r="G453" s="577"/>
      <c r="H453" s="577"/>
    </row>
    <row r="454" spans="1:16" s="9" customFormat="1" ht="15" customHeight="1" x14ac:dyDescent="0.25">
      <c r="A454" s="74"/>
      <c r="B454" s="74"/>
      <c r="C454" s="82" t="s">
        <v>213</v>
      </c>
      <c r="D454" s="83"/>
      <c r="E454" s="314" t="s">
        <v>288</v>
      </c>
      <c r="F454" s="78"/>
      <c r="G454" s="78"/>
      <c r="H454" s="78"/>
    </row>
    <row r="455" spans="1:16" s="9" customFormat="1" ht="3.75" customHeight="1" x14ac:dyDescent="0.25">
      <c r="A455" s="74"/>
      <c r="B455" s="74"/>
      <c r="C455" s="10"/>
      <c r="D455" s="10"/>
      <c r="E455" s="73"/>
      <c r="G455" s="36"/>
      <c r="H455" s="36"/>
    </row>
    <row r="456" spans="1:16" s="9" customFormat="1" ht="15" x14ac:dyDescent="0.25">
      <c r="A456" s="74"/>
      <c r="B456" s="74"/>
      <c r="C456" s="10"/>
      <c r="D456" s="84"/>
      <c r="E456" s="314" t="s">
        <v>289</v>
      </c>
      <c r="G456" s="36"/>
      <c r="H456" s="36"/>
    </row>
    <row r="457" spans="1:16" s="9" customFormat="1" ht="3.75" customHeight="1" thickBot="1" x14ac:dyDescent="0.3">
      <c r="A457" s="74"/>
      <c r="B457" s="74"/>
      <c r="C457" s="10"/>
      <c r="D457" s="10"/>
      <c r="E457" s="73" t="s">
        <v>289</v>
      </c>
      <c r="G457" s="36"/>
      <c r="H457" s="36"/>
    </row>
    <row r="458" spans="1:16" s="9" customFormat="1" ht="15" customHeight="1" thickBot="1" x14ac:dyDescent="0.3">
      <c r="A458" s="85"/>
      <c r="B458" s="86"/>
      <c r="C458" s="10"/>
      <c r="D458" s="87"/>
      <c r="E458" s="760" t="s">
        <v>291</v>
      </c>
      <c r="F458" s="760"/>
      <c r="G458" s="36"/>
      <c r="H458" s="36"/>
    </row>
    <row r="459" spans="1:16" x14ac:dyDescent="0.25">
      <c r="E459" s="761"/>
      <c r="F459" s="761"/>
      <c r="G459" s="250"/>
      <c r="H459" s="250"/>
    </row>
    <row r="460" spans="1:16" ht="16.5" thickBot="1" x14ac:dyDescent="0.3"/>
    <row r="461" spans="1:16" ht="15" x14ac:dyDescent="0.25">
      <c r="A461" s="762" t="s">
        <v>301</v>
      </c>
      <c r="B461" s="765" t="s">
        <v>384</v>
      </c>
      <c r="C461" s="766"/>
      <c r="D461" s="766"/>
      <c r="E461" s="766"/>
      <c r="F461" s="766"/>
      <c r="G461" s="766"/>
      <c r="H461" s="767"/>
      <c r="I461" s="245"/>
      <c r="J461" s="188"/>
      <c r="K461" s="188"/>
      <c r="L461" s="188"/>
      <c r="M461" s="188"/>
      <c r="N461" s="188"/>
      <c r="O461" s="188"/>
      <c r="P461" s="189"/>
    </row>
    <row r="462" spans="1:16" ht="62.25" customHeight="1" x14ac:dyDescent="0.25">
      <c r="A462" s="763"/>
      <c r="B462" s="768" t="s">
        <v>392</v>
      </c>
      <c r="C462" s="769"/>
      <c r="D462" s="769"/>
      <c r="E462" s="769"/>
      <c r="F462" s="769"/>
      <c r="G462" s="769"/>
      <c r="H462" s="770"/>
      <c r="I462" s="244"/>
      <c r="J462" s="179"/>
      <c r="K462" s="179"/>
      <c r="L462" s="179"/>
      <c r="M462" s="179"/>
      <c r="N462" s="179"/>
      <c r="O462" s="179"/>
      <c r="P462" s="189"/>
    </row>
    <row r="463" spans="1:16" ht="91.5" customHeight="1" x14ac:dyDescent="0.25">
      <c r="A463" s="763"/>
      <c r="B463" s="768" t="s">
        <v>498</v>
      </c>
      <c r="C463" s="769"/>
      <c r="D463" s="769"/>
      <c r="E463" s="769"/>
      <c r="F463" s="769"/>
      <c r="G463" s="769"/>
      <c r="H463" s="770"/>
      <c r="I463" s="244"/>
      <c r="J463" s="179"/>
      <c r="K463" s="179"/>
      <c r="L463" s="179"/>
      <c r="M463" s="179"/>
      <c r="N463" s="179"/>
      <c r="O463" s="179"/>
      <c r="P463" s="189"/>
    </row>
    <row r="464" spans="1:16" ht="46.5" customHeight="1" x14ac:dyDescent="0.25">
      <c r="A464" s="763"/>
      <c r="B464" s="768" t="s">
        <v>499</v>
      </c>
      <c r="C464" s="769"/>
      <c r="D464" s="769"/>
      <c r="E464" s="769"/>
      <c r="F464" s="769"/>
      <c r="G464" s="769"/>
      <c r="H464" s="770"/>
      <c r="I464" s="244"/>
      <c r="J464" s="179"/>
      <c r="K464" s="179"/>
      <c r="L464" s="179"/>
      <c r="M464" s="179"/>
      <c r="N464" s="179"/>
      <c r="O464" s="179"/>
      <c r="P464" s="189"/>
    </row>
    <row r="465" spans="1:31" ht="15" x14ac:dyDescent="0.25">
      <c r="A465" s="763"/>
      <c r="B465" s="771" t="s">
        <v>385</v>
      </c>
      <c r="C465" s="772"/>
      <c r="D465" s="772"/>
      <c r="E465" s="772"/>
      <c r="F465" s="772"/>
      <c r="G465" s="772"/>
      <c r="H465" s="773"/>
      <c r="I465" s="246"/>
      <c r="J465" s="178"/>
      <c r="K465" s="178"/>
      <c r="L465" s="178"/>
      <c r="M465" s="178"/>
      <c r="N465" s="178"/>
      <c r="O465" s="178"/>
      <c r="P465" s="189"/>
    </row>
    <row r="466" spans="1:31" thickBot="1" x14ac:dyDescent="0.3">
      <c r="A466" s="764"/>
      <c r="B466" s="774" t="s">
        <v>501</v>
      </c>
      <c r="C466" s="775"/>
      <c r="D466" s="775"/>
      <c r="E466" s="775"/>
      <c r="F466" s="775"/>
      <c r="G466" s="775"/>
      <c r="H466" s="776"/>
      <c r="I466" s="245"/>
      <c r="J466" s="188"/>
      <c r="K466" s="188"/>
      <c r="L466" s="188"/>
      <c r="M466" s="188"/>
      <c r="N466" s="188"/>
      <c r="O466" s="188"/>
      <c r="P466" s="189"/>
      <c r="Q466" s="189"/>
      <c r="R466" s="189"/>
      <c r="S466" s="189"/>
      <c r="T466" s="189"/>
      <c r="U466" s="189"/>
      <c r="V466" s="189"/>
      <c r="W466" s="189"/>
      <c r="X466" s="189"/>
      <c r="Y466" s="189"/>
      <c r="Z466" s="189"/>
      <c r="AA466" s="189"/>
      <c r="AB466" s="189"/>
      <c r="AC466" s="189"/>
      <c r="AD466" s="189"/>
      <c r="AE466" s="189"/>
    </row>
    <row r="467" spans="1:31" x14ac:dyDescent="0.25">
      <c r="E467" s="93"/>
      <c r="F467" s="2"/>
      <c r="G467" s="2"/>
      <c r="H467" s="2"/>
    </row>
  </sheetData>
  <sheetProtection algorithmName="SHA-512" hashValue="8rpR1Q3s1Kz3+vxj31ayNPkNdHOi1vQjhYwyXuEOVdb+aAEbHGhDX6ro9/g9E2wTPiBN7MqHhECSiIWDM5Ilww==" saltValue="y64OWatCUc6TSueRx4PNkA==" spinCount="100000" sheet="1" objects="1" scenarios="1"/>
  <mergeCells count="64">
    <mergeCell ref="E458:F458"/>
    <mergeCell ref="E459:F459"/>
    <mergeCell ref="A461:A466"/>
    <mergeCell ref="B461:H461"/>
    <mergeCell ref="B462:H462"/>
    <mergeCell ref="B463:H463"/>
    <mergeCell ref="B464:H464"/>
    <mergeCell ref="B465:H465"/>
    <mergeCell ref="B466:H466"/>
    <mergeCell ref="B425:B428"/>
    <mergeCell ref="B429:B430"/>
    <mergeCell ref="A388:H388"/>
    <mergeCell ref="A389:A390"/>
    <mergeCell ref="A391:H391"/>
    <mergeCell ref="A398:C398"/>
    <mergeCell ref="B408:H408"/>
    <mergeCell ref="A399:H399"/>
    <mergeCell ref="A387:C387"/>
    <mergeCell ref="A336:C336"/>
    <mergeCell ref="A337:H337"/>
    <mergeCell ref="A338:A345"/>
    <mergeCell ref="A347:A355"/>
    <mergeCell ref="A359:C359"/>
    <mergeCell ref="A360:C360"/>
    <mergeCell ref="A361:H361"/>
    <mergeCell ref="A362:A370"/>
    <mergeCell ref="A371:A373"/>
    <mergeCell ref="A377:C377"/>
    <mergeCell ref="A378:A382"/>
    <mergeCell ref="A322:A332"/>
    <mergeCell ref="A213:A217"/>
    <mergeCell ref="A219:A256"/>
    <mergeCell ref="A260:A279"/>
    <mergeCell ref="A281:A288"/>
    <mergeCell ref="A289:A290"/>
    <mergeCell ref="A293:A313"/>
    <mergeCell ref="A314:A320"/>
    <mergeCell ref="B222:C222"/>
    <mergeCell ref="A257:C257"/>
    <mergeCell ref="A280:C280"/>
    <mergeCell ref="A78:A92"/>
    <mergeCell ref="A95:A113"/>
    <mergeCell ref="A116:A143"/>
    <mergeCell ref="A146:A152"/>
    <mergeCell ref="A153:A157"/>
    <mergeCell ref="A158:A160"/>
    <mergeCell ref="A161:A167"/>
    <mergeCell ref="A168:A181"/>
    <mergeCell ref="A182:A197"/>
    <mergeCell ref="A202:C202"/>
    <mergeCell ref="A203:A209"/>
    <mergeCell ref="A210:C210"/>
    <mergeCell ref="A40:A77"/>
    <mergeCell ref="A1:H1"/>
    <mergeCell ref="C2:H2"/>
    <mergeCell ref="A5:C5"/>
    <mergeCell ref="A8:A9"/>
    <mergeCell ref="A11:A12"/>
    <mergeCell ref="A13:A15"/>
    <mergeCell ref="A16:A17"/>
    <mergeCell ref="A18:A20"/>
    <mergeCell ref="A22:A27"/>
    <mergeCell ref="A28:A33"/>
    <mergeCell ref="A37:C37"/>
  </mergeCells>
  <conditionalFormatting sqref="D412">
    <cfRule type="cellIs" dxfId="1472" priority="29" operator="equal">
      <formula>"NO ASSOLEIX"</formula>
    </cfRule>
  </conditionalFormatting>
  <conditionalFormatting sqref="E412">
    <cfRule type="cellIs" dxfId="1471" priority="25" operator="equal">
      <formula>"NO ASSOLEIX"</formula>
    </cfRule>
  </conditionalFormatting>
  <conditionalFormatting sqref="F412">
    <cfRule type="cellIs" dxfId="1470" priority="21" operator="equal">
      <formula>"NO ASSOLEIX"</formula>
    </cfRule>
  </conditionalFormatting>
  <conditionalFormatting sqref="G412">
    <cfRule type="cellIs" dxfId="1469" priority="17" operator="equal">
      <formula>"NO ASSOLEIX"</formula>
    </cfRule>
  </conditionalFormatting>
  <conditionalFormatting sqref="H412">
    <cfRule type="cellIs" dxfId="1468" priority="13" operator="equal">
      <formula>"NO ASSOLEIX"</formula>
    </cfRule>
  </conditionalFormatting>
  <conditionalFormatting sqref="D435">
    <cfRule type="cellIs" dxfId="1467" priority="9" operator="equal">
      <formula>"NO ASSOLEIX"</formula>
    </cfRule>
  </conditionalFormatting>
  <conditionalFormatting sqref="E435">
    <cfRule type="cellIs" dxfId="1466" priority="4" operator="equal">
      <formula>"NO ASSOLEIX"</formula>
    </cfRule>
  </conditionalFormatting>
  <conditionalFormatting sqref="F435">
    <cfRule type="cellIs" dxfId="1465" priority="3" operator="equal">
      <formula>"NO ASSOLEIX"</formula>
    </cfRule>
  </conditionalFormatting>
  <conditionalFormatting sqref="G435">
    <cfRule type="cellIs" dxfId="1464" priority="2" operator="equal">
      <formula>"NO ASSOLEIX"</formula>
    </cfRule>
  </conditionalFormatting>
  <conditionalFormatting sqref="H435">
    <cfRule type="cellIs" dxfId="1463" priority="1" operator="equal">
      <formula>"NO ASSOLEIX"</formula>
    </cfRule>
  </conditionalFormatting>
  <dataValidations disablePrompts="1" count="1">
    <dataValidation type="list" allowBlank="1" showInputMessage="1" showErrorMessage="1" error="Posar S/N" sqref="WVK116:WVK152 IY116:IY152 SU116:SU152 ACQ116:ACQ152 AMM116:AMM152 AWI116:AWI152 BGE116:BGE152 BQA116:BQA152 BZW116:BZW152 CJS116:CJS152 CTO116:CTO152 DDK116:DDK152 DNG116:DNG152 DXC116:DXC152 EGY116:EGY152 EQU116:EQU152 FAQ116:FAQ152 FKM116:FKM152 FUI116:FUI152 GEE116:GEE152 GOA116:GOA152 GXW116:GXW152 HHS116:HHS152 HRO116:HRO152 IBK116:IBK152 ILG116:ILG152 IVC116:IVC152 JEY116:JEY152 JOU116:JOU152 JYQ116:JYQ152 KIM116:KIM152 KSI116:KSI152 LCE116:LCE152 LMA116:LMA152 LVW116:LVW152 MFS116:MFS152 MPO116:MPO152 MZK116:MZK152 NJG116:NJG152 NTC116:NTC152 OCY116:OCY152 OMU116:OMU152 OWQ116:OWQ152 PGM116:PGM152 PQI116:PQI152 QAE116:QAE152 QKA116:QKA152 QTW116:QTW152 RDS116:RDS152 RNO116:RNO152 RXK116:RXK152 SHG116:SHG152 SRC116:SRC152 TAY116:TAY152 TKU116:TKU152 TUQ116:TUQ152 UEM116:UEM152 UOI116:UOI152 UYE116:UYE152 VIA116:VIA152 VRW116:VRW152 WBS116:WBS152 WLO116:WLO152" xr:uid="{00000000-0002-0000-0000-000000000000}">
      <formula1>Control</formula1>
    </dataValidation>
  </dataValidations>
  <pageMargins left="0.7" right="0.7" top="0.75" bottom="0.75" header="0.3" footer="0.3"/>
  <pageSetup paperSize="9" scale="51" fitToHeight="0" orientation="portrait" r:id="rId1"/>
  <rowBreaks count="6" manualBreakCount="6">
    <brk id="61" max="7" man="1"/>
    <brk id="128" max="7" man="1"/>
    <brk id="192" max="7" man="1"/>
    <brk id="260" max="7" man="1"/>
    <brk id="326" max="7" man="1"/>
    <brk id="3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03"/>
  <sheetViews>
    <sheetView showGridLines="0" zoomScale="110" zoomScaleNormal="110" workbookViewId="0">
      <selection activeCell="E448" sqref="E448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4" width="18" style="92" customWidth="1"/>
    <col min="5" max="5" width="14.42578125" style="93" customWidth="1"/>
    <col min="6" max="6" width="9.140625" style="2" customWidth="1"/>
    <col min="7" max="7" width="1.85546875" style="2" customWidth="1"/>
    <col min="8" max="8" width="9.140625" style="2" hidden="1" customWidth="1"/>
    <col min="9" max="16384" width="9.140625" style="2"/>
  </cols>
  <sheetData>
    <row r="1" spans="1:9" ht="21" x14ac:dyDescent="0.35">
      <c r="A1" s="716" t="s">
        <v>293</v>
      </c>
      <c r="B1" s="716"/>
      <c r="C1" s="716"/>
      <c r="D1" s="716"/>
      <c r="E1" s="716"/>
      <c r="F1" s="139"/>
      <c r="G1" s="139"/>
      <c r="H1" s="139"/>
      <c r="I1" s="139"/>
    </row>
    <row r="2" spans="1:9" s="5" customFormat="1" ht="47.25" thickBot="1" x14ac:dyDescent="0.75">
      <c r="A2" s="3"/>
      <c r="B2" s="4"/>
      <c r="C2" s="717" t="s">
        <v>296</v>
      </c>
      <c r="D2" s="717"/>
      <c r="E2" s="138" t="s">
        <v>10</v>
      </c>
      <c r="F2" s="70"/>
      <c r="G2" s="70"/>
      <c r="H2" s="70"/>
      <c r="I2" s="70"/>
    </row>
    <row r="3" spans="1:9" s="9" customFormat="1" thickBot="1" x14ac:dyDescent="0.3">
      <c r="A3" s="6" t="s">
        <v>0</v>
      </c>
      <c r="B3" s="7" t="s">
        <v>1</v>
      </c>
      <c r="C3" s="194" t="s">
        <v>2</v>
      </c>
      <c r="D3" s="212" t="s">
        <v>3</v>
      </c>
      <c r="E3" s="192" t="s">
        <v>19</v>
      </c>
      <c r="F3" s="139"/>
      <c r="G3" s="139"/>
      <c r="H3" s="139"/>
      <c r="I3" s="139"/>
    </row>
    <row r="4" spans="1:9" s="9" customFormat="1" thickBot="1" x14ac:dyDescent="0.3">
      <c r="A4" s="10"/>
      <c r="B4" s="11"/>
      <c r="C4" s="12"/>
      <c r="D4" s="136" t="s">
        <v>294</v>
      </c>
      <c r="E4" s="135" t="s">
        <v>295</v>
      </c>
      <c r="F4" s="139"/>
      <c r="G4" s="139"/>
      <c r="H4" s="139"/>
      <c r="I4" s="139"/>
    </row>
    <row r="5" spans="1:9" s="9" customFormat="1" ht="15.75" customHeight="1" thickBot="1" x14ac:dyDescent="0.3">
      <c r="A5" s="718" t="s">
        <v>8</v>
      </c>
      <c r="B5" s="719"/>
      <c r="C5" s="719"/>
      <c r="D5" s="147"/>
      <c r="E5" s="148"/>
      <c r="F5" s="139"/>
      <c r="G5" s="139"/>
      <c r="H5" s="139"/>
      <c r="I5" s="139"/>
    </row>
    <row r="6" spans="1:9" s="9" customFormat="1" ht="15" x14ac:dyDescent="0.25">
      <c r="A6" s="184" t="s">
        <v>9</v>
      </c>
      <c r="B6" s="13">
        <v>1</v>
      </c>
      <c r="C6" s="373" t="s">
        <v>228</v>
      </c>
      <c r="D6" s="607">
        <v>0</v>
      </c>
      <c r="E6" s="640" t="s">
        <v>19</v>
      </c>
      <c r="F6" s="139"/>
      <c r="G6" s="139"/>
      <c r="H6" s="139"/>
      <c r="I6" s="139"/>
    </row>
    <row r="7" spans="1:9" s="9" customFormat="1" ht="30" x14ac:dyDescent="0.25">
      <c r="A7" s="181" t="s">
        <v>11</v>
      </c>
      <c r="B7" s="14">
        <f t="shared" ref="B7:B33" si="0">B6+1</f>
        <v>2</v>
      </c>
      <c r="C7" s="364" t="s">
        <v>12</v>
      </c>
      <c r="D7" s="174">
        <v>0</v>
      </c>
      <c r="E7" s="494" t="s">
        <v>19</v>
      </c>
      <c r="F7" s="139"/>
      <c r="G7" s="139"/>
      <c r="H7" s="139"/>
      <c r="I7" s="139"/>
    </row>
    <row r="8" spans="1:9" s="9" customFormat="1" ht="30" x14ac:dyDescent="0.25">
      <c r="A8" s="720" t="s">
        <v>13</v>
      </c>
      <c r="B8" s="14">
        <f t="shared" si="0"/>
        <v>3</v>
      </c>
      <c r="C8" s="364" t="s">
        <v>14</v>
      </c>
      <c r="D8" s="174">
        <v>0</v>
      </c>
      <c r="E8" s="494" t="s">
        <v>19</v>
      </c>
      <c r="F8" s="139"/>
      <c r="G8" s="139"/>
      <c r="H8" s="139"/>
      <c r="I8" s="139"/>
    </row>
    <row r="9" spans="1:9" s="9" customFormat="1" ht="30" x14ac:dyDescent="0.25">
      <c r="A9" s="721"/>
      <c r="B9" s="14">
        <f t="shared" si="0"/>
        <v>4</v>
      </c>
      <c r="C9" s="364" t="s">
        <v>15</v>
      </c>
      <c r="D9" s="174">
        <v>0</v>
      </c>
      <c r="E9" s="494" t="s">
        <v>19</v>
      </c>
      <c r="F9" s="139"/>
      <c r="G9" s="139"/>
      <c r="H9" s="139"/>
      <c r="I9" s="139"/>
    </row>
    <row r="10" spans="1:9" s="9" customFormat="1" ht="30" x14ac:dyDescent="0.25">
      <c r="A10" s="184" t="s">
        <v>16</v>
      </c>
      <c r="B10" s="14">
        <f t="shared" si="0"/>
        <v>5</v>
      </c>
      <c r="C10" s="37" t="s">
        <v>17</v>
      </c>
      <c r="D10" s="328">
        <v>5</v>
      </c>
      <c r="E10" s="494" t="s">
        <v>19</v>
      </c>
      <c r="F10" s="139"/>
      <c r="G10" s="139"/>
      <c r="H10" s="139"/>
      <c r="I10" s="139"/>
    </row>
    <row r="11" spans="1:9" s="9" customFormat="1" ht="15" x14ac:dyDescent="0.25">
      <c r="A11" s="722" t="s">
        <v>18</v>
      </c>
      <c r="B11" s="14">
        <f t="shared" si="0"/>
        <v>6</v>
      </c>
      <c r="C11" s="37" t="s">
        <v>443</v>
      </c>
      <c r="D11" s="608">
        <v>0</v>
      </c>
      <c r="E11" s="494" t="s">
        <v>19</v>
      </c>
      <c r="F11" s="139"/>
      <c r="G11" s="139"/>
      <c r="H11" s="139"/>
      <c r="I11" s="139"/>
    </row>
    <row r="12" spans="1:9" s="9" customFormat="1" ht="30" x14ac:dyDescent="0.25">
      <c r="A12" s="723"/>
      <c r="B12" s="14">
        <f t="shared" si="0"/>
        <v>7</v>
      </c>
      <c r="C12" s="37" t="s">
        <v>485</v>
      </c>
      <c r="D12" s="609">
        <v>5</v>
      </c>
      <c r="E12" s="494" t="s">
        <v>19</v>
      </c>
      <c r="F12" s="139" t="e">
        <f>COUNTIF(#REF!,"s")</f>
        <v>#REF!</v>
      </c>
      <c r="G12" s="139"/>
      <c r="H12" s="139"/>
      <c r="I12" s="139"/>
    </row>
    <row r="13" spans="1:9" s="9" customFormat="1" ht="17.25" x14ac:dyDescent="0.25">
      <c r="A13" s="724" t="s">
        <v>306</v>
      </c>
      <c r="B13" s="14">
        <f t="shared" si="0"/>
        <v>8</v>
      </c>
      <c r="C13" s="364" t="s">
        <v>303</v>
      </c>
      <c r="D13" s="459">
        <v>5</v>
      </c>
      <c r="E13" s="494" t="s">
        <v>19</v>
      </c>
      <c r="F13" s="139"/>
      <c r="G13" s="139"/>
      <c r="H13" s="139"/>
      <c r="I13" s="139"/>
    </row>
    <row r="14" spans="1:9" s="9" customFormat="1" ht="32.25" x14ac:dyDescent="0.25">
      <c r="A14" s="724"/>
      <c r="B14" s="14">
        <f t="shared" si="0"/>
        <v>9</v>
      </c>
      <c r="C14" s="364" t="s">
        <v>304</v>
      </c>
      <c r="D14" s="459">
        <v>10</v>
      </c>
      <c r="E14" s="494" t="s">
        <v>19</v>
      </c>
      <c r="F14" s="139"/>
      <c r="G14" s="139"/>
      <c r="H14" s="139"/>
      <c r="I14" s="139"/>
    </row>
    <row r="15" spans="1:9" s="9" customFormat="1" ht="30.75" thickBot="1" x14ac:dyDescent="0.3">
      <c r="A15" s="724"/>
      <c r="B15" s="14">
        <f t="shared" si="0"/>
        <v>10</v>
      </c>
      <c r="C15" s="364" t="s">
        <v>305</v>
      </c>
      <c r="D15" s="610">
        <v>5</v>
      </c>
      <c r="E15" s="642" t="s">
        <v>19</v>
      </c>
      <c r="F15" s="139">
        <f>COUNTIF(E16:E17,"s")</f>
        <v>0</v>
      </c>
      <c r="G15" s="139"/>
      <c r="H15" s="139"/>
      <c r="I15" s="139"/>
    </row>
    <row r="16" spans="1:9" s="9" customFormat="1" ht="30" x14ac:dyDescent="0.25">
      <c r="A16" s="725" t="s">
        <v>20</v>
      </c>
      <c r="B16" s="14">
        <f t="shared" si="0"/>
        <v>11</v>
      </c>
      <c r="C16" s="18" t="s">
        <v>509</v>
      </c>
      <c r="D16" s="613">
        <v>5</v>
      </c>
      <c r="E16" s="483" t="s">
        <v>19</v>
      </c>
      <c r="F16" s="137" t="str">
        <f>IF(F15&gt;1,"ERROR, seleccionar només una S","")</f>
        <v/>
      </c>
      <c r="G16" s="139"/>
      <c r="H16" s="139"/>
      <c r="I16" s="139"/>
    </row>
    <row r="17" spans="1:18" s="9" customFormat="1" ht="30.75" thickBot="1" x14ac:dyDescent="0.3">
      <c r="A17" s="725"/>
      <c r="B17" s="14">
        <f t="shared" si="0"/>
        <v>12</v>
      </c>
      <c r="C17" s="18" t="s">
        <v>508</v>
      </c>
      <c r="D17" s="95">
        <v>10</v>
      </c>
      <c r="E17" s="480" t="s">
        <v>19</v>
      </c>
      <c r="F17" s="137"/>
      <c r="G17" s="139"/>
      <c r="H17" s="139"/>
      <c r="I17" s="139"/>
    </row>
    <row r="18" spans="1:18" s="9" customFormat="1" ht="15" x14ac:dyDescent="0.25">
      <c r="A18" s="725" t="s">
        <v>21</v>
      </c>
      <c r="B18" s="14">
        <f t="shared" si="0"/>
        <v>13</v>
      </c>
      <c r="C18" s="19" t="s">
        <v>22</v>
      </c>
      <c r="D18" s="327">
        <v>0</v>
      </c>
      <c r="E18" s="486" t="s">
        <v>19</v>
      </c>
      <c r="F18" s="139"/>
      <c r="G18" s="139"/>
      <c r="H18" s="139"/>
      <c r="I18" s="139"/>
      <c r="R18" s="88"/>
    </row>
    <row r="19" spans="1:18" s="9" customFormat="1" ht="15" x14ac:dyDescent="0.25">
      <c r="A19" s="725"/>
      <c r="B19" s="14">
        <f t="shared" si="0"/>
        <v>14</v>
      </c>
      <c r="C19" s="19" t="s">
        <v>23</v>
      </c>
      <c r="D19" s="328">
        <v>5</v>
      </c>
      <c r="E19" s="494" t="s">
        <v>19</v>
      </c>
      <c r="F19" s="139"/>
      <c r="G19" s="139"/>
      <c r="H19" s="139"/>
      <c r="I19" s="139"/>
    </row>
    <row r="20" spans="1:18" s="9" customFormat="1" ht="30" x14ac:dyDescent="0.25">
      <c r="A20" s="725"/>
      <c r="B20" s="14">
        <f t="shared" si="0"/>
        <v>15</v>
      </c>
      <c r="C20" s="19" t="s">
        <v>219</v>
      </c>
      <c r="D20" s="174">
        <v>0</v>
      </c>
      <c r="E20" s="494" t="s">
        <v>19</v>
      </c>
      <c r="F20" s="139"/>
      <c r="G20" s="139"/>
      <c r="H20" s="139"/>
      <c r="I20" s="139"/>
    </row>
    <row r="21" spans="1:18" s="9" customFormat="1" thickBot="1" x14ac:dyDescent="0.3">
      <c r="A21" s="181" t="s">
        <v>24</v>
      </c>
      <c r="B21" s="14">
        <f t="shared" si="0"/>
        <v>16</v>
      </c>
      <c r="C21" s="19" t="s">
        <v>25</v>
      </c>
      <c r="D21" s="175">
        <v>5</v>
      </c>
      <c r="E21" s="642" t="s">
        <v>19</v>
      </c>
      <c r="F21" s="139">
        <f>COUNTIF(E22:E24,"s")</f>
        <v>0</v>
      </c>
      <c r="G21" s="139"/>
      <c r="H21" s="139"/>
      <c r="I21" s="139"/>
    </row>
    <row r="22" spans="1:18" s="9" customFormat="1" ht="60" x14ac:dyDescent="0.25">
      <c r="A22" s="725" t="s">
        <v>26</v>
      </c>
      <c r="B22" s="14">
        <f t="shared" si="0"/>
        <v>17</v>
      </c>
      <c r="C22" s="16" t="s">
        <v>510</v>
      </c>
      <c r="D22" s="94">
        <v>5</v>
      </c>
      <c r="E22" s="483" t="s">
        <v>19</v>
      </c>
      <c r="F22" s="137" t="str">
        <f>IF(F21&gt;1,"ERROR, seleccionar només una S","")</f>
        <v/>
      </c>
      <c r="G22" s="139"/>
      <c r="H22" s="139"/>
      <c r="I22" s="139"/>
    </row>
    <row r="23" spans="1:18" s="9" customFormat="1" ht="60" x14ac:dyDescent="0.25">
      <c r="A23" s="725"/>
      <c r="B23" s="14">
        <f t="shared" si="0"/>
        <v>18</v>
      </c>
      <c r="C23" s="16" t="s">
        <v>511</v>
      </c>
      <c r="D23" s="96">
        <v>10</v>
      </c>
      <c r="E23" s="479" t="s">
        <v>19</v>
      </c>
      <c r="F23" s="137"/>
      <c r="G23" s="139"/>
      <c r="H23" s="139"/>
      <c r="I23" s="139"/>
    </row>
    <row r="24" spans="1:18" s="9" customFormat="1" thickBot="1" x14ac:dyDescent="0.3">
      <c r="A24" s="725"/>
      <c r="B24" s="14">
        <f t="shared" si="0"/>
        <v>19</v>
      </c>
      <c r="C24" s="20" t="s">
        <v>386</v>
      </c>
      <c r="D24" s="95">
        <v>20</v>
      </c>
      <c r="E24" s="480" t="s">
        <v>19</v>
      </c>
      <c r="F24" s="137"/>
      <c r="G24" s="139"/>
      <c r="H24" s="139"/>
      <c r="I24" s="139"/>
    </row>
    <row r="25" spans="1:18" s="9" customFormat="1" ht="45" x14ac:dyDescent="0.25">
      <c r="A25" s="725"/>
      <c r="B25" s="14">
        <f t="shared" si="0"/>
        <v>20</v>
      </c>
      <c r="C25" s="364" t="s">
        <v>486</v>
      </c>
      <c r="D25" s="614">
        <v>5</v>
      </c>
      <c r="E25" s="486" t="s">
        <v>19</v>
      </c>
      <c r="F25" s="139"/>
      <c r="G25" s="139"/>
      <c r="H25" s="139"/>
      <c r="I25" s="139"/>
    </row>
    <row r="26" spans="1:18" s="9" customFormat="1" ht="45" x14ac:dyDescent="0.25">
      <c r="A26" s="725"/>
      <c r="B26" s="14">
        <f t="shared" si="0"/>
        <v>21</v>
      </c>
      <c r="C26" s="364" t="s">
        <v>27</v>
      </c>
      <c r="D26" s="459">
        <v>10</v>
      </c>
      <c r="E26" s="494" t="s">
        <v>19</v>
      </c>
      <c r="F26" s="139"/>
      <c r="G26" s="139"/>
      <c r="H26" s="139"/>
      <c r="I26" s="139"/>
    </row>
    <row r="27" spans="1:18" s="9" customFormat="1" ht="15" x14ac:dyDescent="0.25">
      <c r="A27" s="725"/>
      <c r="B27" s="14">
        <f t="shared" si="0"/>
        <v>22</v>
      </c>
      <c r="C27" s="491" t="s">
        <v>28</v>
      </c>
      <c r="D27" s="459">
        <v>20</v>
      </c>
      <c r="E27" s="494" t="s">
        <v>19</v>
      </c>
      <c r="F27" s="139"/>
      <c r="G27" s="139"/>
      <c r="H27" s="139"/>
      <c r="I27" s="139"/>
    </row>
    <row r="28" spans="1:18" s="9" customFormat="1" ht="15" x14ac:dyDescent="0.25">
      <c r="A28" s="725" t="s">
        <v>29</v>
      </c>
      <c r="B28" s="14">
        <f t="shared" si="0"/>
        <v>23</v>
      </c>
      <c r="C28" s="37" t="s">
        <v>30</v>
      </c>
      <c r="D28" s="609">
        <v>5</v>
      </c>
      <c r="E28" s="494" t="s">
        <v>19</v>
      </c>
      <c r="F28" s="139"/>
      <c r="G28" s="139"/>
      <c r="H28" s="139"/>
      <c r="I28" s="139"/>
    </row>
    <row r="29" spans="1:18" s="9" customFormat="1" ht="15" x14ac:dyDescent="0.25">
      <c r="A29" s="725"/>
      <c r="B29" s="14">
        <f t="shared" si="0"/>
        <v>24</v>
      </c>
      <c r="C29" s="37" t="s">
        <v>444</v>
      </c>
      <c r="D29" s="609">
        <v>5</v>
      </c>
      <c r="E29" s="494" t="s">
        <v>19</v>
      </c>
      <c r="F29" s="139"/>
      <c r="G29" s="139"/>
      <c r="H29" s="139"/>
      <c r="I29" s="139"/>
    </row>
    <row r="30" spans="1:18" s="9" customFormat="1" ht="30" x14ac:dyDescent="0.25">
      <c r="A30" s="725"/>
      <c r="B30" s="14">
        <f t="shared" si="0"/>
        <v>25</v>
      </c>
      <c r="C30" s="37" t="s">
        <v>31</v>
      </c>
      <c r="D30" s="459">
        <v>5</v>
      </c>
      <c r="E30" s="494" t="s">
        <v>19</v>
      </c>
      <c r="F30" s="139"/>
      <c r="G30" s="139"/>
      <c r="H30" s="139"/>
      <c r="I30" s="139"/>
    </row>
    <row r="31" spans="1:18" s="9" customFormat="1" ht="15" x14ac:dyDescent="0.25">
      <c r="A31" s="722"/>
      <c r="B31" s="14">
        <f t="shared" si="0"/>
        <v>26</v>
      </c>
      <c r="C31" s="416" t="s">
        <v>487</v>
      </c>
      <c r="D31" s="459">
        <v>10</v>
      </c>
      <c r="E31" s="494" t="s">
        <v>19</v>
      </c>
      <c r="F31" s="139"/>
      <c r="G31" s="139"/>
      <c r="H31" s="139"/>
      <c r="I31" s="139"/>
    </row>
    <row r="32" spans="1:18" s="9" customFormat="1" ht="45" x14ac:dyDescent="0.25">
      <c r="A32" s="722"/>
      <c r="B32" s="14">
        <f t="shared" si="0"/>
        <v>27</v>
      </c>
      <c r="C32" s="365" t="s">
        <v>376</v>
      </c>
      <c r="D32" s="610">
        <v>20</v>
      </c>
      <c r="E32" s="494" t="s">
        <v>19</v>
      </c>
      <c r="F32" s="139"/>
      <c r="G32" s="139"/>
      <c r="H32" s="139"/>
      <c r="I32" s="139"/>
    </row>
    <row r="33" spans="1:9" s="9" customFormat="1" ht="30.75" thickBot="1" x14ac:dyDescent="0.3">
      <c r="A33" s="726"/>
      <c r="B33" s="21">
        <f t="shared" si="0"/>
        <v>28</v>
      </c>
      <c r="C33" s="417" t="s">
        <v>32</v>
      </c>
      <c r="D33" s="605">
        <v>5</v>
      </c>
      <c r="E33" s="544" t="s">
        <v>19</v>
      </c>
      <c r="F33" s="139"/>
      <c r="G33" s="139"/>
      <c r="H33" s="139"/>
      <c r="I33" s="139"/>
    </row>
    <row r="34" spans="1:9" s="9" customFormat="1" thickBot="1" x14ac:dyDescent="0.3">
      <c r="A34" s="22"/>
      <c r="B34" s="23"/>
      <c r="C34" s="201" t="s">
        <v>221</v>
      </c>
      <c r="D34" s="200">
        <v>155</v>
      </c>
      <c r="E34" s="8"/>
      <c r="F34" s="139"/>
      <c r="G34" s="139"/>
      <c r="H34" s="139"/>
      <c r="I34" s="139"/>
    </row>
    <row r="35" spans="1:9" s="9" customFormat="1" thickBot="1" x14ac:dyDescent="0.3">
      <c r="A35" s="22"/>
      <c r="B35" s="23"/>
      <c r="C35" s="198" t="s">
        <v>224</v>
      </c>
      <c r="D35" s="199">
        <f>SUMIF($E$6:$E$33,"S",D6:D33)</f>
        <v>0</v>
      </c>
      <c r="E35" s="8"/>
      <c r="F35" s="139"/>
      <c r="G35" s="139"/>
      <c r="H35" s="139"/>
      <c r="I35" s="139"/>
    </row>
    <row r="36" spans="1:9" s="9" customFormat="1" thickBot="1" x14ac:dyDescent="0.3">
      <c r="A36" s="22"/>
      <c r="B36" s="23"/>
      <c r="C36" s="24"/>
      <c r="D36" s="196">
        <f>D35/D34</f>
        <v>0</v>
      </c>
      <c r="E36" s="8"/>
      <c r="F36" s="139"/>
      <c r="G36" s="139"/>
      <c r="H36" s="139"/>
      <c r="I36" s="139"/>
    </row>
    <row r="37" spans="1:9" s="9" customFormat="1" thickBot="1" x14ac:dyDescent="0.3">
      <c r="A37" s="22"/>
      <c r="B37" s="23"/>
      <c r="C37" s="25"/>
      <c r="D37" s="26"/>
      <c r="E37" s="8"/>
      <c r="F37" s="139"/>
      <c r="G37" s="139"/>
      <c r="H37" s="139"/>
      <c r="I37" s="139"/>
    </row>
    <row r="38" spans="1:9" s="9" customFormat="1" thickBot="1" x14ac:dyDescent="0.3">
      <c r="A38" s="27"/>
      <c r="B38" s="28"/>
      <c r="C38" s="208" t="s">
        <v>222</v>
      </c>
      <c r="D38" s="203">
        <f>COUNTIF(D6:D33,"=0")</f>
        <v>7</v>
      </c>
      <c r="E38" s="29"/>
      <c r="F38" s="139"/>
      <c r="G38" s="139"/>
      <c r="H38" s="139"/>
      <c r="I38" s="139"/>
    </row>
    <row r="39" spans="1:9" s="32" customFormat="1" thickBot="1" x14ac:dyDescent="0.3">
      <c r="A39" s="30"/>
      <c r="B39" s="28"/>
      <c r="C39" s="209" t="s">
        <v>353</v>
      </c>
      <c r="D39" s="205">
        <f>COUNTIFS(D6:D33,"=0",$E$6:$E$33,"=S")</f>
        <v>0</v>
      </c>
      <c r="E39" s="31"/>
      <c r="F39" s="70"/>
      <c r="G39" s="70"/>
      <c r="H39" s="70"/>
      <c r="I39" s="70"/>
    </row>
    <row r="40" spans="1:9" s="32" customFormat="1" thickBot="1" x14ac:dyDescent="0.3">
      <c r="A40" s="30"/>
      <c r="B40" s="28"/>
      <c r="C40" s="33"/>
      <c r="D40" s="195">
        <f>D39/D38</f>
        <v>0</v>
      </c>
      <c r="E40" s="31"/>
      <c r="F40" s="70"/>
      <c r="G40" s="70"/>
      <c r="H40" s="70"/>
      <c r="I40" s="70"/>
    </row>
    <row r="41" spans="1:9" s="9" customFormat="1" thickBot="1" x14ac:dyDescent="0.3">
      <c r="A41" s="10"/>
      <c r="B41" s="34"/>
      <c r="C41" s="35"/>
      <c r="D41" s="10"/>
      <c r="E41" s="36"/>
      <c r="F41" s="139"/>
      <c r="G41" s="139"/>
      <c r="H41" s="139"/>
      <c r="I41" s="139"/>
    </row>
    <row r="42" spans="1:9" s="9" customFormat="1" ht="15.75" customHeight="1" thickBot="1" x14ac:dyDescent="0.3">
      <c r="A42" s="718" t="s">
        <v>354</v>
      </c>
      <c r="B42" s="719"/>
      <c r="C42" s="777"/>
      <c r="D42" s="497"/>
      <c r="E42" s="611"/>
      <c r="F42" s="139"/>
      <c r="G42" s="139"/>
      <c r="H42" s="139"/>
      <c r="I42" s="139"/>
    </row>
    <row r="43" spans="1:9" s="9" customFormat="1" ht="30" x14ac:dyDescent="0.25">
      <c r="A43" s="186" t="s">
        <v>33</v>
      </c>
      <c r="B43" s="13">
        <f>B33+1</f>
        <v>29</v>
      </c>
      <c r="C43" s="615" t="s">
        <v>488</v>
      </c>
      <c r="D43" s="351">
        <v>0</v>
      </c>
      <c r="E43" s="494" t="s">
        <v>19</v>
      </c>
      <c r="F43" s="139"/>
      <c r="G43" s="139"/>
      <c r="H43" s="139"/>
      <c r="I43" s="139"/>
    </row>
    <row r="44" spans="1:9" s="9" customFormat="1" ht="30" x14ac:dyDescent="0.25">
      <c r="A44" s="183" t="s">
        <v>11</v>
      </c>
      <c r="B44" s="14">
        <f>B43+1</f>
        <v>30</v>
      </c>
      <c r="C44" s="38" t="s">
        <v>395</v>
      </c>
      <c r="D44" s="351">
        <v>0</v>
      </c>
      <c r="E44" s="494" t="s">
        <v>19</v>
      </c>
      <c r="F44" s="139"/>
      <c r="G44" s="139"/>
      <c r="H44" s="139"/>
      <c r="I44" s="139"/>
    </row>
    <row r="45" spans="1:9" s="9" customFormat="1" ht="45" x14ac:dyDescent="0.25">
      <c r="A45" s="715" t="s">
        <v>34</v>
      </c>
      <c r="B45" s="14">
        <f t="shared" ref="B45:B107" si="1">B44+1</f>
        <v>31</v>
      </c>
      <c r="C45" s="38" t="s">
        <v>489</v>
      </c>
      <c r="D45" s="351">
        <v>0</v>
      </c>
      <c r="E45" s="494" t="s">
        <v>19</v>
      </c>
      <c r="F45" s="139"/>
      <c r="G45" s="139"/>
      <c r="H45" s="139"/>
      <c r="I45" s="139"/>
    </row>
    <row r="46" spans="1:9" s="9" customFormat="1" ht="15" x14ac:dyDescent="0.25">
      <c r="A46" s="715"/>
      <c r="B46" s="14">
        <f t="shared" si="1"/>
        <v>32</v>
      </c>
      <c r="C46" s="38" t="s">
        <v>490</v>
      </c>
      <c r="D46" s="15">
        <v>15</v>
      </c>
      <c r="E46" s="494" t="s">
        <v>19</v>
      </c>
      <c r="F46" s="139"/>
      <c r="G46" s="139"/>
      <c r="H46" s="139"/>
      <c r="I46" s="139"/>
    </row>
    <row r="47" spans="1:9" s="9" customFormat="1" ht="15" x14ac:dyDescent="0.25">
      <c r="A47" s="715"/>
      <c r="B47" s="14">
        <f t="shared" si="1"/>
        <v>33</v>
      </c>
      <c r="C47" s="38" t="s">
        <v>35</v>
      </c>
      <c r="D47" s="351">
        <v>0</v>
      </c>
      <c r="E47" s="494" t="s">
        <v>19</v>
      </c>
      <c r="F47" s="139"/>
      <c r="G47" s="139"/>
      <c r="H47" s="139"/>
      <c r="I47" s="139"/>
    </row>
    <row r="48" spans="1:9" s="9" customFormat="1" ht="15" x14ac:dyDescent="0.25">
      <c r="A48" s="715"/>
      <c r="B48" s="14">
        <f t="shared" si="1"/>
        <v>34</v>
      </c>
      <c r="C48" s="38" t="s">
        <v>36</v>
      </c>
      <c r="D48" s="14">
        <v>5</v>
      </c>
      <c r="E48" s="494" t="s">
        <v>19</v>
      </c>
      <c r="F48" s="139"/>
      <c r="G48" s="139"/>
      <c r="H48" s="139"/>
      <c r="I48" s="139"/>
    </row>
    <row r="49" spans="1:9" s="9" customFormat="1" ht="30" x14ac:dyDescent="0.25">
      <c r="A49" s="715"/>
      <c r="B49" s="14">
        <f t="shared" si="1"/>
        <v>35</v>
      </c>
      <c r="C49" s="38" t="s">
        <v>414</v>
      </c>
      <c r="D49" s="15">
        <v>15</v>
      </c>
      <c r="E49" s="494" t="s">
        <v>19</v>
      </c>
      <c r="F49" s="139"/>
      <c r="G49" s="139"/>
      <c r="H49" s="139"/>
      <c r="I49" s="139"/>
    </row>
    <row r="50" spans="1:9" s="9" customFormat="1" ht="45" x14ac:dyDescent="0.25">
      <c r="A50" s="715"/>
      <c r="B50" s="14">
        <f t="shared" si="1"/>
        <v>36</v>
      </c>
      <c r="C50" s="38" t="s">
        <v>37</v>
      </c>
      <c r="D50" s="351">
        <v>0</v>
      </c>
      <c r="E50" s="494" t="s">
        <v>19</v>
      </c>
      <c r="F50" s="139"/>
      <c r="G50" s="139"/>
      <c r="H50" s="139"/>
      <c r="I50" s="139"/>
    </row>
    <row r="51" spans="1:9" s="9" customFormat="1" ht="17.25" x14ac:dyDescent="0.25">
      <c r="A51" s="715"/>
      <c r="B51" s="14">
        <f t="shared" si="1"/>
        <v>37</v>
      </c>
      <c r="C51" s="38" t="s">
        <v>230</v>
      </c>
      <c r="D51" s="15">
        <v>15</v>
      </c>
      <c r="E51" s="494" t="s">
        <v>19</v>
      </c>
      <c r="F51" s="139"/>
      <c r="G51" s="139"/>
      <c r="H51" s="139"/>
      <c r="I51" s="139"/>
    </row>
    <row r="52" spans="1:9" s="9" customFormat="1" ht="30" x14ac:dyDescent="0.25">
      <c r="A52" s="715"/>
      <c r="B52" s="14">
        <f t="shared" si="1"/>
        <v>38</v>
      </c>
      <c r="C52" s="38" t="s">
        <v>38</v>
      </c>
      <c r="D52" s="15">
        <v>15</v>
      </c>
      <c r="E52" s="494" t="s">
        <v>19</v>
      </c>
      <c r="F52" s="139"/>
      <c r="G52" s="139"/>
      <c r="H52" s="139"/>
      <c r="I52" s="139"/>
    </row>
    <row r="53" spans="1:9" s="9" customFormat="1" ht="15" x14ac:dyDescent="0.25">
      <c r="A53" s="715"/>
      <c r="B53" s="14">
        <f t="shared" si="1"/>
        <v>39</v>
      </c>
      <c r="C53" s="38" t="s">
        <v>39</v>
      </c>
      <c r="D53" s="351">
        <v>0</v>
      </c>
      <c r="E53" s="494" t="s">
        <v>19</v>
      </c>
      <c r="F53" s="139"/>
      <c r="G53" s="139"/>
      <c r="H53" s="139"/>
      <c r="I53" s="139"/>
    </row>
    <row r="54" spans="1:9" s="9" customFormat="1" ht="15" x14ac:dyDescent="0.25">
      <c r="A54" s="715"/>
      <c r="B54" s="14">
        <f t="shared" si="1"/>
        <v>40</v>
      </c>
      <c r="C54" s="38" t="s">
        <v>40</v>
      </c>
      <c r="D54" s="351">
        <v>0</v>
      </c>
      <c r="E54" s="494" t="s">
        <v>19</v>
      </c>
      <c r="F54" s="139"/>
      <c r="G54" s="139"/>
      <c r="H54" s="139"/>
      <c r="I54" s="139"/>
    </row>
    <row r="55" spans="1:9" s="9" customFormat="1" ht="15" x14ac:dyDescent="0.25">
      <c r="A55" s="715"/>
      <c r="B55" s="14">
        <f t="shared" si="1"/>
        <v>41</v>
      </c>
      <c r="C55" s="38" t="s">
        <v>41</v>
      </c>
      <c r="D55" s="351">
        <v>0</v>
      </c>
      <c r="E55" s="494" t="s">
        <v>19</v>
      </c>
      <c r="F55" s="139"/>
      <c r="G55" s="139"/>
      <c r="H55" s="139"/>
      <c r="I55" s="139"/>
    </row>
    <row r="56" spans="1:9" s="9" customFormat="1" ht="15" x14ac:dyDescent="0.25">
      <c r="A56" s="715"/>
      <c r="B56" s="14">
        <f t="shared" si="1"/>
        <v>42</v>
      </c>
      <c r="C56" s="38" t="s">
        <v>445</v>
      </c>
      <c r="D56" s="15">
        <v>10</v>
      </c>
      <c r="E56" s="494" t="s">
        <v>19</v>
      </c>
      <c r="F56" s="139"/>
      <c r="G56" s="139"/>
      <c r="H56" s="139"/>
      <c r="I56" s="139"/>
    </row>
    <row r="57" spans="1:9" s="9" customFormat="1" ht="30" x14ac:dyDescent="0.25">
      <c r="A57" s="715"/>
      <c r="B57" s="14">
        <f t="shared" si="1"/>
        <v>43</v>
      </c>
      <c r="C57" s="38" t="s">
        <v>491</v>
      </c>
      <c r="D57" s="15">
        <v>5</v>
      </c>
      <c r="E57" s="494" t="s">
        <v>19</v>
      </c>
      <c r="F57" s="139"/>
      <c r="G57" s="139"/>
      <c r="H57" s="139"/>
      <c r="I57" s="139"/>
    </row>
    <row r="58" spans="1:9" s="9" customFormat="1" ht="15" x14ac:dyDescent="0.25">
      <c r="A58" s="715"/>
      <c r="B58" s="14">
        <f t="shared" si="1"/>
        <v>44</v>
      </c>
      <c r="C58" s="38" t="s">
        <v>42</v>
      </c>
      <c r="D58" s="351">
        <v>0</v>
      </c>
      <c r="E58" s="494" t="s">
        <v>19</v>
      </c>
      <c r="F58" s="139"/>
      <c r="G58" s="139"/>
      <c r="H58" s="139"/>
      <c r="I58" s="139"/>
    </row>
    <row r="59" spans="1:9" s="9" customFormat="1" ht="15" x14ac:dyDescent="0.25">
      <c r="A59" s="715"/>
      <c r="B59" s="14">
        <f t="shared" si="1"/>
        <v>45</v>
      </c>
      <c r="C59" s="38" t="s">
        <v>43</v>
      </c>
      <c r="D59" s="351">
        <v>0</v>
      </c>
      <c r="E59" s="494" t="s">
        <v>19</v>
      </c>
      <c r="F59" s="139"/>
      <c r="G59" s="139"/>
      <c r="H59" s="139"/>
      <c r="I59" s="139"/>
    </row>
    <row r="60" spans="1:9" s="9" customFormat="1" ht="15" x14ac:dyDescent="0.25">
      <c r="A60" s="715"/>
      <c r="B60" s="14">
        <f t="shared" si="1"/>
        <v>46</v>
      </c>
      <c r="C60" s="38" t="s">
        <v>44</v>
      </c>
      <c r="D60" s="351">
        <v>0</v>
      </c>
      <c r="E60" s="494" t="s">
        <v>19</v>
      </c>
      <c r="F60" s="139"/>
      <c r="G60" s="139"/>
      <c r="H60" s="139"/>
      <c r="I60" s="139"/>
    </row>
    <row r="61" spans="1:9" s="9" customFormat="1" ht="15" x14ac:dyDescent="0.25">
      <c r="A61" s="715"/>
      <c r="B61" s="14">
        <f t="shared" si="1"/>
        <v>47</v>
      </c>
      <c r="C61" s="38" t="s">
        <v>45</v>
      </c>
      <c r="D61" s="351">
        <v>0</v>
      </c>
      <c r="E61" s="494" t="s">
        <v>19</v>
      </c>
      <c r="F61" s="139"/>
      <c r="G61" s="139"/>
      <c r="H61" s="139"/>
      <c r="I61" s="139"/>
    </row>
    <row r="62" spans="1:9" s="9" customFormat="1" ht="15" x14ac:dyDescent="0.25">
      <c r="A62" s="715"/>
      <c r="B62" s="14">
        <f t="shared" si="1"/>
        <v>48</v>
      </c>
      <c r="C62" s="38" t="s">
        <v>46</v>
      </c>
      <c r="D62" s="351">
        <v>0</v>
      </c>
      <c r="E62" s="494" t="s">
        <v>19</v>
      </c>
      <c r="F62" s="139"/>
      <c r="G62" s="139"/>
      <c r="H62" s="139"/>
      <c r="I62" s="139"/>
    </row>
    <row r="63" spans="1:9" s="9" customFormat="1" ht="15" x14ac:dyDescent="0.25">
      <c r="A63" s="715"/>
      <c r="B63" s="14">
        <f t="shared" si="1"/>
        <v>49</v>
      </c>
      <c r="C63" s="38" t="s">
        <v>47</v>
      </c>
      <c r="D63" s="351">
        <v>0</v>
      </c>
      <c r="E63" s="494" t="s">
        <v>19</v>
      </c>
      <c r="F63" s="139"/>
      <c r="G63" s="139"/>
      <c r="H63" s="139"/>
      <c r="I63" s="139"/>
    </row>
    <row r="64" spans="1:9" s="9" customFormat="1" ht="15" x14ac:dyDescent="0.25">
      <c r="A64" s="715"/>
      <c r="B64" s="14">
        <f t="shared" si="1"/>
        <v>50</v>
      </c>
      <c r="C64" s="38" t="s">
        <v>48</v>
      </c>
      <c r="D64" s="351">
        <v>0</v>
      </c>
      <c r="E64" s="494" t="s">
        <v>19</v>
      </c>
      <c r="F64" s="139"/>
      <c r="G64" s="139"/>
      <c r="H64" s="139"/>
      <c r="I64" s="139"/>
    </row>
    <row r="65" spans="1:9" s="9" customFormat="1" ht="15" x14ac:dyDescent="0.25">
      <c r="A65" s="715"/>
      <c r="B65" s="14">
        <f t="shared" si="1"/>
        <v>51</v>
      </c>
      <c r="C65" s="38" t="s">
        <v>49</v>
      </c>
      <c r="D65" s="14">
        <v>5</v>
      </c>
      <c r="E65" s="494" t="s">
        <v>19</v>
      </c>
      <c r="F65" s="139"/>
      <c r="G65" s="139"/>
      <c r="H65" s="139"/>
      <c r="I65" s="139"/>
    </row>
    <row r="66" spans="1:9" s="9" customFormat="1" thickBot="1" x14ac:dyDescent="0.3">
      <c r="A66" s="715"/>
      <c r="B66" s="14">
        <f t="shared" si="1"/>
        <v>52</v>
      </c>
      <c r="C66" s="38" t="s">
        <v>50</v>
      </c>
      <c r="D66" s="390">
        <v>0</v>
      </c>
      <c r="E66" s="642" t="s">
        <v>19</v>
      </c>
      <c r="F66" s="139">
        <f>COUNTIF(E67:E68,"s")</f>
        <v>0</v>
      </c>
      <c r="G66" s="139"/>
      <c r="H66" s="139"/>
      <c r="I66" s="139"/>
    </row>
    <row r="67" spans="1:9" s="9" customFormat="1" ht="15" x14ac:dyDescent="0.25">
      <c r="A67" s="715"/>
      <c r="B67" s="14">
        <f t="shared" si="1"/>
        <v>53</v>
      </c>
      <c r="C67" s="38" t="s">
        <v>51</v>
      </c>
      <c r="D67" s="94">
        <v>5</v>
      </c>
      <c r="E67" s="632" t="s">
        <v>19</v>
      </c>
      <c r="F67" s="137" t="str">
        <f>IF(F66&gt;1,"ERROR, seleccionar només una S","")</f>
        <v/>
      </c>
      <c r="G67" s="139"/>
      <c r="H67" s="139"/>
      <c r="I67" s="139"/>
    </row>
    <row r="68" spans="1:9" s="9" customFormat="1" thickBot="1" x14ac:dyDescent="0.3">
      <c r="A68" s="715"/>
      <c r="B68" s="14">
        <f t="shared" si="1"/>
        <v>54</v>
      </c>
      <c r="C68" s="38" t="s">
        <v>52</v>
      </c>
      <c r="D68" s="95">
        <v>10</v>
      </c>
      <c r="E68" s="633" t="s">
        <v>19</v>
      </c>
      <c r="F68" s="139">
        <f>COUNTIF(E69:E70,"s")</f>
        <v>0</v>
      </c>
      <c r="G68" s="139"/>
      <c r="H68" s="139"/>
      <c r="I68" s="139"/>
    </row>
    <row r="69" spans="1:9" s="9" customFormat="1" ht="15" x14ac:dyDescent="0.25">
      <c r="A69" s="715"/>
      <c r="B69" s="14">
        <f t="shared" si="1"/>
        <v>55</v>
      </c>
      <c r="C69" s="38" t="s">
        <v>53</v>
      </c>
      <c r="D69" s="94">
        <v>5</v>
      </c>
      <c r="E69" s="632" t="s">
        <v>19</v>
      </c>
      <c r="F69" s="137" t="str">
        <f>IF(F68&gt;1,"ERROR, seleccionar només una S","")</f>
        <v/>
      </c>
      <c r="G69" s="139"/>
      <c r="H69" s="139"/>
      <c r="I69" s="139"/>
    </row>
    <row r="70" spans="1:9" s="9" customFormat="1" thickBot="1" x14ac:dyDescent="0.3">
      <c r="A70" s="715"/>
      <c r="B70" s="14">
        <f t="shared" si="1"/>
        <v>56</v>
      </c>
      <c r="C70" s="38" t="s">
        <v>54</v>
      </c>
      <c r="D70" s="95">
        <v>10</v>
      </c>
      <c r="E70" s="633" t="s">
        <v>19</v>
      </c>
      <c r="F70" s="137"/>
      <c r="G70" s="139"/>
      <c r="H70" s="139"/>
      <c r="I70" s="139"/>
    </row>
    <row r="71" spans="1:9" s="9" customFormat="1" ht="15" x14ac:dyDescent="0.25">
      <c r="A71" s="715"/>
      <c r="B71" s="14">
        <f t="shared" si="1"/>
        <v>57</v>
      </c>
      <c r="C71" s="38" t="s">
        <v>55</v>
      </c>
      <c r="D71" s="484">
        <v>0</v>
      </c>
      <c r="E71" s="486" t="s">
        <v>19</v>
      </c>
      <c r="F71" s="139"/>
      <c r="G71" s="139"/>
      <c r="H71" s="139"/>
      <c r="I71" s="139"/>
    </row>
    <row r="72" spans="1:9" s="9" customFormat="1" ht="15" x14ac:dyDescent="0.25">
      <c r="A72" s="715"/>
      <c r="B72" s="14">
        <f t="shared" si="1"/>
        <v>58</v>
      </c>
      <c r="C72" s="38" t="s">
        <v>56</v>
      </c>
      <c r="D72" s="14">
        <v>5</v>
      </c>
      <c r="E72" s="494" t="s">
        <v>19</v>
      </c>
      <c r="F72" s="139"/>
      <c r="G72" s="139"/>
      <c r="H72" s="139"/>
      <c r="I72" s="139"/>
    </row>
    <row r="73" spans="1:9" s="9" customFormat="1" ht="30" x14ac:dyDescent="0.25">
      <c r="A73" s="715"/>
      <c r="B73" s="14">
        <f t="shared" si="1"/>
        <v>59</v>
      </c>
      <c r="C73" s="38" t="s">
        <v>440</v>
      </c>
      <c r="D73" s="351">
        <v>0</v>
      </c>
      <c r="E73" s="494" t="s">
        <v>19</v>
      </c>
      <c r="F73" s="139"/>
      <c r="G73" s="139"/>
      <c r="H73" s="139"/>
      <c r="I73" s="139"/>
    </row>
    <row r="74" spans="1:9" s="9" customFormat="1" ht="30" x14ac:dyDescent="0.25">
      <c r="A74" s="715"/>
      <c r="B74" s="14">
        <f t="shared" si="1"/>
        <v>60</v>
      </c>
      <c r="C74" s="38" t="s">
        <v>439</v>
      </c>
      <c r="D74" s="351">
        <v>0</v>
      </c>
      <c r="E74" s="494" t="s">
        <v>19</v>
      </c>
      <c r="F74" s="139"/>
      <c r="G74" s="139"/>
      <c r="H74" s="139"/>
      <c r="I74" s="139"/>
    </row>
    <row r="75" spans="1:9" s="9" customFormat="1" ht="15" x14ac:dyDescent="0.25">
      <c r="A75" s="715"/>
      <c r="B75" s="14">
        <f t="shared" si="1"/>
        <v>61</v>
      </c>
      <c r="C75" s="38" t="s">
        <v>57</v>
      </c>
      <c r="D75" s="14">
        <v>5</v>
      </c>
      <c r="E75" s="494" t="s">
        <v>19</v>
      </c>
      <c r="F75" s="139"/>
      <c r="G75" s="139"/>
      <c r="H75" s="139"/>
      <c r="I75" s="139"/>
    </row>
    <row r="76" spans="1:9" s="9" customFormat="1" ht="15" x14ac:dyDescent="0.25">
      <c r="A76" s="715"/>
      <c r="B76" s="14">
        <f t="shared" si="1"/>
        <v>62</v>
      </c>
      <c r="C76" s="38" t="s">
        <v>58</v>
      </c>
      <c r="D76" s="14">
        <v>5</v>
      </c>
      <c r="E76" s="494" t="s">
        <v>19</v>
      </c>
      <c r="F76" s="139"/>
      <c r="G76" s="139"/>
      <c r="H76" s="139"/>
      <c r="I76" s="139"/>
    </row>
    <row r="77" spans="1:9" s="9" customFormat="1" ht="15" x14ac:dyDescent="0.25">
      <c r="A77" s="715"/>
      <c r="B77" s="14">
        <f t="shared" si="1"/>
        <v>63</v>
      </c>
      <c r="C77" s="38" t="s">
        <v>59</v>
      </c>
      <c r="D77" s="14">
        <v>5</v>
      </c>
      <c r="E77" s="494" t="s">
        <v>19</v>
      </c>
      <c r="F77" s="139"/>
      <c r="G77" s="139"/>
      <c r="H77" s="139"/>
      <c r="I77" s="139"/>
    </row>
    <row r="78" spans="1:9" s="9" customFormat="1" ht="30" x14ac:dyDescent="0.25">
      <c r="A78" s="715"/>
      <c r="B78" s="14">
        <f t="shared" si="1"/>
        <v>64</v>
      </c>
      <c r="C78" s="38" t="s">
        <v>220</v>
      </c>
      <c r="D78" s="351">
        <v>0</v>
      </c>
      <c r="E78" s="494" t="s">
        <v>19</v>
      </c>
      <c r="F78" s="139"/>
      <c r="G78" s="139"/>
      <c r="H78" s="139"/>
      <c r="I78" s="139"/>
    </row>
    <row r="79" spans="1:9" s="9" customFormat="1" ht="15" x14ac:dyDescent="0.25">
      <c r="A79" s="715"/>
      <c r="B79" s="14">
        <f t="shared" si="1"/>
        <v>65</v>
      </c>
      <c r="C79" s="38" t="s">
        <v>60</v>
      </c>
      <c r="D79" s="351">
        <v>0</v>
      </c>
      <c r="E79" s="494" t="s">
        <v>19</v>
      </c>
      <c r="F79" s="139"/>
      <c r="G79" s="139"/>
      <c r="H79" s="139"/>
      <c r="I79" s="139"/>
    </row>
    <row r="80" spans="1:9" s="9" customFormat="1" ht="15" x14ac:dyDescent="0.25">
      <c r="A80" s="715"/>
      <c r="B80" s="14">
        <f t="shared" si="1"/>
        <v>66</v>
      </c>
      <c r="C80" s="38" t="s">
        <v>61</v>
      </c>
      <c r="D80" s="15">
        <v>5</v>
      </c>
      <c r="E80" s="494" t="s">
        <v>19</v>
      </c>
      <c r="F80" s="139"/>
      <c r="G80" s="139"/>
      <c r="H80" s="139"/>
      <c r="I80" s="139"/>
    </row>
    <row r="81" spans="1:9" s="9" customFormat="1" ht="15" x14ac:dyDescent="0.25">
      <c r="A81" s="715"/>
      <c r="B81" s="14">
        <f t="shared" si="1"/>
        <v>67</v>
      </c>
      <c r="C81" s="38" t="s">
        <v>62</v>
      </c>
      <c r="D81" s="15">
        <v>5</v>
      </c>
      <c r="E81" s="494" t="s">
        <v>19</v>
      </c>
      <c r="F81" s="139"/>
      <c r="G81" s="139"/>
      <c r="H81" s="139"/>
      <c r="I81" s="139"/>
    </row>
    <row r="82" spans="1:9" s="9" customFormat="1" ht="15" x14ac:dyDescent="0.25">
      <c r="A82" s="715"/>
      <c r="B82" s="14">
        <f t="shared" si="1"/>
        <v>68</v>
      </c>
      <c r="C82" s="38" t="s">
        <v>63</v>
      </c>
      <c r="D82" s="15">
        <v>5</v>
      </c>
      <c r="E82" s="494" t="s">
        <v>19</v>
      </c>
      <c r="F82" s="139"/>
      <c r="G82" s="139"/>
      <c r="H82" s="139"/>
      <c r="I82" s="139"/>
    </row>
    <row r="83" spans="1:9" s="9" customFormat="1" ht="30.75" thickBot="1" x14ac:dyDescent="0.3">
      <c r="A83" s="715" t="s">
        <v>64</v>
      </c>
      <c r="B83" s="14">
        <f t="shared" si="1"/>
        <v>69</v>
      </c>
      <c r="C83" s="38" t="s">
        <v>217</v>
      </c>
      <c r="D83" s="390">
        <v>0</v>
      </c>
      <c r="E83" s="642" t="s">
        <v>19</v>
      </c>
      <c r="F83" s="139">
        <f>COUNTIF(E84:E86,"s")</f>
        <v>0</v>
      </c>
      <c r="G83" s="139"/>
      <c r="H83" s="139"/>
      <c r="I83" s="139"/>
    </row>
    <row r="84" spans="1:9" s="9" customFormat="1" ht="30" x14ac:dyDescent="0.25">
      <c r="A84" s="715"/>
      <c r="B84" s="14">
        <f t="shared" si="1"/>
        <v>70</v>
      </c>
      <c r="C84" s="38" t="s">
        <v>65</v>
      </c>
      <c r="D84" s="94">
        <v>5</v>
      </c>
      <c r="E84" s="483" t="s">
        <v>19</v>
      </c>
      <c r="F84" s="137" t="str">
        <f>IF(F83&gt;1,"ERROR, seleccionar només una S","")</f>
        <v/>
      </c>
      <c r="G84" s="139"/>
      <c r="H84" s="139"/>
      <c r="I84" s="139"/>
    </row>
    <row r="85" spans="1:9" s="9" customFormat="1" ht="30" x14ac:dyDescent="0.25">
      <c r="A85" s="715"/>
      <c r="B85" s="14">
        <f t="shared" si="1"/>
        <v>71</v>
      </c>
      <c r="C85" s="38" t="s">
        <v>66</v>
      </c>
      <c r="D85" s="96">
        <v>10</v>
      </c>
      <c r="E85" s="479" t="s">
        <v>19</v>
      </c>
      <c r="F85" s="137"/>
      <c r="G85" s="139"/>
      <c r="H85" s="139"/>
      <c r="I85" s="139"/>
    </row>
    <row r="86" spans="1:9" s="9" customFormat="1" ht="30.75" thickBot="1" x14ac:dyDescent="0.3">
      <c r="A86" s="715"/>
      <c r="B86" s="14">
        <f t="shared" si="1"/>
        <v>72</v>
      </c>
      <c r="C86" s="38" t="s">
        <v>67</v>
      </c>
      <c r="D86" s="95">
        <v>15</v>
      </c>
      <c r="E86" s="480" t="s">
        <v>19</v>
      </c>
      <c r="F86" s="137"/>
      <c r="G86" s="139"/>
      <c r="H86" s="139"/>
      <c r="I86" s="139"/>
    </row>
    <row r="87" spans="1:9" s="9" customFormat="1" ht="15" x14ac:dyDescent="0.25">
      <c r="A87" s="715"/>
      <c r="B87" s="14">
        <f t="shared" si="1"/>
        <v>73</v>
      </c>
      <c r="C87" s="38" t="s">
        <v>492</v>
      </c>
      <c r="D87" s="405">
        <v>5</v>
      </c>
      <c r="E87" s="486" t="s">
        <v>19</v>
      </c>
      <c r="F87" s="139"/>
      <c r="G87" s="139"/>
      <c r="H87" s="139"/>
      <c r="I87" s="139"/>
    </row>
    <row r="88" spans="1:9" s="9" customFormat="1" ht="30.75" thickBot="1" x14ac:dyDescent="0.3">
      <c r="A88" s="715"/>
      <c r="B88" s="14">
        <f t="shared" si="1"/>
        <v>74</v>
      </c>
      <c r="C88" s="38" t="s">
        <v>68</v>
      </c>
      <c r="D88" s="390">
        <v>0</v>
      </c>
      <c r="E88" s="642" t="s">
        <v>19</v>
      </c>
      <c r="F88" s="139">
        <f>COUNTIF(E89:E90,"s")</f>
        <v>0</v>
      </c>
      <c r="G88" s="139"/>
      <c r="H88" s="139"/>
      <c r="I88" s="139"/>
    </row>
    <row r="89" spans="1:9" s="9" customFormat="1" ht="30" x14ac:dyDescent="0.25">
      <c r="A89" s="715"/>
      <c r="B89" s="14">
        <f t="shared" si="1"/>
        <v>75</v>
      </c>
      <c r="C89" s="38" t="s">
        <v>69</v>
      </c>
      <c r="D89" s="94">
        <v>5</v>
      </c>
      <c r="E89" s="483" t="s">
        <v>19</v>
      </c>
      <c r="F89" s="137"/>
      <c r="G89" s="139"/>
      <c r="H89" s="139"/>
      <c r="I89" s="139"/>
    </row>
    <row r="90" spans="1:9" s="9" customFormat="1" thickBot="1" x14ac:dyDescent="0.3">
      <c r="A90" s="715"/>
      <c r="B90" s="14">
        <f t="shared" si="1"/>
        <v>76</v>
      </c>
      <c r="C90" s="38" t="s">
        <v>70</v>
      </c>
      <c r="D90" s="95">
        <v>10</v>
      </c>
      <c r="E90" s="480" t="s">
        <v>19</v>
      </c>
      <c r="F90" s="137"/>
      <c r="G90" s="139"/>
      <c r="H90" s="139"/>
      <c r="I90" s="139"/>
    </row>
    <row r="91" spans="1:9" s="9" customFormat="1" ht="60" x14ac:dyDescent="0.25">
      <c r="A91" s="715"/>
      <c r="B91" s="14">
        <f t="shared" si="1"/>
        <v>77</v>
      </c>
      <c r="C91" s="38" t="s">
        <v>493</v>
      </c>
      <c r="D91" s="484">
        <v>0</v>
      </c>
      <c r="E91" s="486" t="s">
        <v>19</v>
      </c>
      <c r="F91" s="139"/>
      <c r="G91" s="139"/>
      <c r="H91" s="139"/>
      <c r="I91" s="139"/>
    </row>
    <row r="92" spans="1:9" s="9" customFormat="1" ht="30" x14ac:dyDescent="0.25">
      <c r="A92" s="715"/>
      <c r="B92" s="14">
        <f t="shared" si="1"/>
        <v>78</v>
      </c>
      <c r="C92" s="38" t="s">
        <v>500</v>
      </c>
      <c r="D92" s="351">
        <v>0</v>
      </c>
      <c r="E92" s="494" t="s">
        <v>19</v>
      </c>
      <c r="F92" s="139"/>
      <c r="G92" s="139"/>
      <c r="H92" s="139"/>
      <c r="I92" s="139"/>
    </row>
    <row r="93" spans="1:9" s="9" customFormat="1" ht="30" x14ac:dyDescent="0.25">
      <c r="A93" s="715"/>
      <c r="B93" s="14">
        <f t="shared" si="1"/>
        <v>79</v>
      </c>
      <c r="C93" s="38" t="s">
        <v>71</v>
      </c>
      <c r="D93" s="351">
        <v>0</v>
      </c>
      <c r="E93" s="494" t="s">
        <v>19</v>
      </c>
      <c r="F93" s="139"/>
      <c r="G93" s="139"/>
      <c r="H93" s="139"/>
      <c r="I93" s="139"/>
    </row>
    <row r="94" spans="1:9" s="9" customFormat="1" ht="15" x14ac:dyDescent="0.25">
      <c r="A94" s="715"/>
      <c r="B94" s="14">
        <f t="shared" si="1"/>
        <v>80</v>
      </c>
      <c r="C94" s="38" t="s">
        <v>231</v>
      </c>
      <c r="D94" s="15">
        <v>20</v>
      </c>
      <c r="E94" s="494" t="s">
        <v>19</v>
      </c>
      <c r="F94" s="139"/>
      <c r="G94" s="139"/>
      <c r="H94" s="139"/>
      <c r="I94" s="139"/>
    </row>
    <row r="95" spans="1:9" s="9" customFormat="1" ht="15" x14ac:dyDescent="0.25">
      <c r="A95" s="715"/>
      <c r="B95" s="14">
        <f t="shared" si="1"/>
        <v>81</v>
      </c>
      <c r="C95" s="38" t="s">
        <v>72</v>
      </c>
      <c r="D95" s="15">
        <v>5</v>
      </c>
      <c r="E95" s="494" t="s">
        <v>19</v>
      </c>
      <c r="F95" s="139"/>
      <c r="G95" s="139"/>
      <c r="H95" s="139"/>
      <c r="I95" s="139"/>
    </row>
    <row r="96" spans="1:9" s="9" customFormat="1" ht="15" x14ac:dyDescent="0.25">
      <c r="A96" s="715"/>
      <c r="B96" s="14">
        <f t="shared" si="1"/>
        <v>82</v>
      </c>
      <c r="C96" s="38" t="s">
        <v>73</v>
      </c>
      <c r="D96" s="15">
        <v>5</v>
      </c>
      <c r="E96" s="494" t="s">
        <v>19</v>
      </c>
      <c r="F96" s="139"/>
      <c r="G96" s="139"/>
      <c r="H96" s="139"/>
      <c r="I96" s="139"/>
    </row>
    <row r="97" spans="1:9" s="9" customFormat="1" ht="45" x14ac:dyDescent="0.25">
      <c r="A97" s="715"/>
      <c r="B97" s="14">
        <f t="shared" si="1"/>
        <v>83</v>
      </c>
      <c r="C97" s="16" t="s">
        <v>74</v>
      </c>
      <c r="D97" s="351">
        <v>0</v>
      </c>
      <c r="E97" s="494" t="s">
        <v>19</v>
      </c>
      <c r="F97" s="139"/>
      <c r="G97" s="139"/>
      <c r="H97" s="139"/>
      <c r="I97" s="139"/>
    </row>
    <row r="98" spans="1:9" s="9" customFormat="1" ht="45" x14ac:dyDescent="0.25">
      <c r="A98" s="183" t="s">
        <v>75</v>
      </c>
      <c r="B98" s="14">
        <f t="shared" si="1"/>
        <v>84</v>
      </c>
      <c r="C98" s="38" t="s">
        <v>232</v>
      </c>
      <c r="D98" s="351">
        <v>0</v>
      </c>
      <c r="E98" s="494" t="s">
        <v>19</v>
      </c>
      <c r="F98" s="139"/>
      <c r="G98" s="139"/>
      <c r="H98" s="139"/>
      <c r="I98" s="139"/>
    </row>
    <row r="99" spans="1:9" s="9" customFormat="1" ht="30" x14ac:dyDescent="0.25">
      <c r="A99" s="183" t="s">
        <v>11</v>
      </c>
      <c r="B99" s="14">
        <f t="shared" si="1"/>
        <v>85</v>
      </c>
      <c r="C99" s="38" t="s">
        <v>76</v>
      </c>
      <c r="D99" s="351">
        <v>0</v>
      </c>
      <c r="E99" s="494" t="s">
        <v>19</v>
      </c>
      <c r="F99" s="139"/>
      <c r="G99" s="139"/>
      <c r="H99" s="139"/>
      <c r="I99" s="139"/>
    </row>
    <row r="100" spans="1:9" s="9" customFormat="1" ht="30" x14ac:dyDescent="0.25">
      <c r="A100" s="715" t="s">
        <v>77</v>
      </c>
      <c r="B100" s="14">
        <f t="shared" si="1"/>
        <v>86</v>
      </c>
      <c r="C100" s="38" t="s">
        <v>78</v>
      </c>
      <c r="D100" s="351">
        <v>0</v>
      </c>
      <c r="E100" s="494" t="s">
        <v>19</v>
      </c>
      <c r="F100" s="139"/>
      <c r="G100" s="139"/>
      <c r="H100" s="139"/>
      <c r="I100" s="139"/>
    </row>
    <row r="101" spans="1:9" s="9" customFormat="1" ht="60" x14ac:dyDescent="0.25">
      <c r="A101" s="715"/>
      <c r="B101" s="14">
        <f t="shared" si="1"/>
        <v>87</v>
      </c>
      <c r="C101" s="38" t="s">
        <v>233</v>
      </c>
      <c r="D101" s="351">
        <v>0</v>
      </c>
      <c r="E101" s="494" t="s">
        <v>19</v>
      </c>
      <c r="F101" s="139"/>
      <c r="G101" s="139"/>
      <c r="H101" s="139"/>
      <c r="I101" s="139"/>
    </row>
    <row r="102" spans="1:9" s="9" customFormat="1" ht="60" x14ac:dyDescent="0.25">
      <c r="A102" s="715"/>
      <c r="B102" s="14">
        <f t="shared" si="1"/>
        <v>88</v>
      </c>
      <c r="C102" s="38" t="s">
        <v>234</v>
      </c>
      <c r="D102" s="15">
        <v>10</v>
      </c>
      <c r="E102" s="494" t="s">
        <v>19</v>
      </c>
      <c r="F102" s="139"/>
      <c r="G102" s="139"/>
      <c r="H102" s="139"/>
      <c r="I102" s="139"/>
    </row>
    <row r="103" spans="1:9" s="9" customFormat="1" ht="15" x14ac:dyDescent="0.25">
      <c r="A103" s="715"/>
      <c r="B103" s="14">
        <f t="shared" si="1"/>
        <v>89</v>
      </c>
      <c r="C103" s="38" t="s">
        <v>79</v>
      </c>
      <c r="D103" s="15">
        <v>5</v>
      </c>
      <c r="E103" s="494" t="s">
        <v>19</v>
      </c>
      <c r="F103" s="139"/>
      <c r="G103" s="139"/>
      <c r="H103" s="139"/>
      <c r="I103" s="139"/>
    </row>
    <row r="104" spans="1:9" s="9" customFormat="1" ht="15" x14ac:dyDescent="0.25">
      <c r="A104" s="715"/>
      <c r="B104" s="14">
        <f t="shared" si="1"/>
        <v>90</v>
      </c>
      <c r="C104" s="38" t="s">
        <v>80</v>
      </c>
      <c r="D104" s="351">
        <v>0</v>
      </c>
      <c r="E104" s="494" t="s">
        <v>19</v>
      </c>
      <c r="F104" s="139"/>
      <c r="G104" s="139"/>
      <c r="H104" s="139"/>
      <c r="I104" s="139"/>
    </row>
    <row r="105" spans="1:9" s="9" customFormat="1" ht="15" x14ac:dyDescent="0.25">
      <c r="A105" s="715"/>
      <c r="B105" s="14">
        <f t="shared" si="1"/>
        <v>91</v>
      </c>
      <c r="C105" s="38" t="s">
        <v>81</v>
      </c>
      <c r="D105" s="14">
        <v>5</v>
      </c>
      <c r="E105" s="494" t="s">
        <v>19</v>
      </c>
      <c r="F105" s="139"/>
      <c r="G105" s="139"/>
      <c r="H105" s="139"/>
      <c r="I105" s="139"/>
    </row>
    <row r="106" spans="1:9" s="9" customFormat="1" ht="15" x14ac:dyDescent="0.25">
      <c r="A106" s="715"/>
      <c r="B106" s="14">
        <f t="shared" si="1"/>
        <v>92</v>
      </c>
      <c r="C106" s="38" t="s">
        <v>82</v>
      </c>
      <c r="D106" s="14">
        <v>5</v>
      </c>
      <c r="E106" s="494" t="s">
        <v>19</v>
      </c>
      <c r="F106" s="139"/>
      <c r="G106" s="139"/>
      <c r="H106" s="139"/>
      <c r="I106" s="139"/>
    </row>
    <row r="107" spans="1:9" s="9" customFormat="1" ht="15" x14ac:dyDescent="0.25">
      <c r="A107" s="715"/>
      <c r="B107" s="14">
        <f t="shared" si="1"/>
        <v>93</v>
      </c>
      <c r="C107" s="38" t="s">
        <v>235</v>
      </c>
      <c r="D107" s="15">
        <v>10</v>
      </c>
      <c r="E107" s="494" t="s">
        <v>19</v>
      </c>
      <c r="F107" s="139"/>
      <c r="G107" s="139"/>
      <c r="H107" s="139"/>
      <c r="I107" s="139"/>
    </row>
    <row r="108" spans="1:9" s="9" customFormat="1" ht="15" x14ac:dyDescent="0.25">
      <c r="A108" s="715"/>
      <c r="B108" s="14">
        <f t="shared" ref="B108:B202" si="2">B107+1</f>
        <v>94</v>
      </c>
      <c r="C108" s="38" t="s">
        <v>83</v>
      </c>
      <c r="D108" s="351">
        <v>0</v>
      </c>
      <c r="E108" s="494" t="s">
        <v>19</v>
      </c>
      <c r="F108" s="139"/>
      <c r="G108" s="139"/>
      <c r="H108" s="139"/>
      <c r="I108" s="139"/>
    </row>
    <row r="109" spans="1:9" s="9" customFormat="1" ht="15" x14ac:dyDescent="0.25">
      <c r="A109" s="715"/>
      <c r="B109" s="14">
        <f t="shared" si="2"/>
        <v>95</v>
      </c>
      <c r="C109" s="38" t="s">
        <v>84</v>
      </c>
      <c r="D109" s="351">
        <v>0</v>
      </c>
      <c r="E109" s="494" t="s">
        <v>19</v>
      </c>
      <c r="F109" s="139"/>
      <c r="G109" s="139"/>
      <c r="H109" s="139"/>
      <c r="I109" s="139"/>
    </row>
    <row r="110" spans="1:9" s="9" customFormat="1" ht="15" x14ac:dyDescent="0.25">
      <c r="A110" s="715"/>
      <c r="B110" s="14">
        <f t="shared" si="2"/>
        <v>96</v>
      </c>
      <c r="C110" s="38" t="s">
        <v>85</v>
      </c>
      <c r="D110" s="351">
        <v>0</v>
      </c>
      <c r="E110" s="494" t="s">
        <v>19</v>
      </c>
      <c r="F110" s="139"/>
      <c r="G110" s="139"/>
      <c r="H110" s="139"/>
      <c r="I110" s="139"/>
    </row>
    <row r="111" spans="1:9" s="9" customFormat="1" ht="15" x14ac:dyDescent="0.25">
      <c r="A111" s="715"/>
      <c r="B111" s="14">
        <f t="shared" si="2"/>
        <v>97</v>
      </c>
      <c r="C111" s="38" t="s">
        <v>86</v>
      </c>
      <c r="D111" s="351">
        <v>0</v>
      </c>
      <c r="E111" s="494" t="s">
        <v>19</v>
      </c>
      <c r="F111" s="139"/>
      <c r="G111" s="139"/>
      <c r="H111" s="139"/>
      <c r="I111" s="139"/>
    </row>
    <row r="112" spans="1:9" s="9" customFormat="1" ht="15" x14ac:dyDescent="0.25">
      <c r="A112" s="715"/>
      <c r="B112" s="14">
        <f t="shared" si="2"/>
        <v>98</v>
      </c>
      <c r="C112" s="38" t="s">
        <v>88</v>
      </c>
      <c r="D112" s="14">
        <v>5</v>
      </c>
      <c r="E112" s="494" t="s">
        <v>19</v>
      </c>
      <c r="F112" s="139"/>
      <c r="G112" s="139"/>
      <c r="H112" s="139"/>
      <c r="I112" s="139"/>
    </row>
    <row r="113" spans="1:9" s="9" customFormat="1" ht="15" x14ac:dyDescent="0.25">
      <c r="A113" s="715"/>
      <c r="B113" s="14">
        <f t="shared" si="2"/>
        <v>99</v>
      </c>
      <c r="C113" s="38" t="s">
        <v>89</v>
      </c>
      <c r="D113" s="14">
        <v>5</v>
      </c>
      <c r="E113" s="494" t="s">
        <v>19</v>
      </c>
      <c r="F113" s="139"/>
      <c r="G113" s="139"/>
      <c r="H113" s="139"/>
      <c r="I113" s="139"/>
    </row>
    <row r="114" spans="1:9" s="9" customFormat="1" ht="15" x14ac:dyDescent="0.25">
      <c r="A114" s="715"/>
      <c r="B114" s="14">
        <f t="shared" si="2"/>
        <v>100</v>
      </c>
      <c r="C114" s="38" t="s">
        <v>90</v>
      </c>
      <c r="D114" s="14">
        <v>5</v>
      </c>
      <c r="E114" s="494" t="s">
        <v>19</v>
      </c>
      <c r="F114" s="139"/>
      <c r="G114" s="139"/>
      <c r="H114" s="139"/>
      <c r="I114" s="139"/>
    </row>
    <row r="115" spans="1:9" s="9" customFormat="1" ht="15" x14ac:dyDescent="0.25">
      <c r="A115" s="715"/>
      <c r="B115" s="14">
        <f t="shared" si="2"/>
        <v>101</v>
      </c>
      <c r="C115" s="38" t="s">
        <v>91</v>
      </c>
      <c r="D115" s="351">
        <v>5</v>
      </c>
      <c r="E115" s="494" t="s">
        <v>19</v>
      </c>
      <c r="F115" s="139"/>
      <c r="G115" s="139"/>
      <c r="H115" s="139"/>
      <c r="I115" s="139"/>
    </row>
    <row r="116" spans="1:9" s="9" customFormat="1" ht="15" x14ac:dyDescent="0.25">
      <c r="A116" s="715"/>
      <c r="B116" s="14">
        <f t="shared" si="2"/>
        <v>102</v>
      </c>
      <c r="C116" s="38" t="s">
        <v>446</v>
      </c>
      <c r="D116" s="351">
        <v>0</v>
      </c>
      <c r="E116" s="494" t="s">
        <v>19</v>
      </c>
      <c r="F116" s="139"/>
      <c r="G116" s="139"/>
      <c r="H116" s="139"/>
      <c r="I116" s="139"/>
    </row>
    <row r="117" spans="1:9" s="9" customFormat="1" ht="15" x14ac:dyDescent="0.25">
      <c r="A117" s="715"/>
      <c r="B117" s="14">
        <f t="shared" si="2"/>
        <v>103</v>
      </c>
      <c r="C117" s="38" t="s">
        <v>87</v>
      </c>
      <c r="D117" s="351">
        <v>0</v>
      </c>
      <c r="E117" s="494" t="s">
        <v>19</v>
      </c>
      <c r="F117" s="139"/>
      <c r="G117" s="139"/>
      <c r="H117" s="139"/>
      <c r="I117" s="139"/>
    </row>
    <row r="118" spans="1:9" s="9" customFormat="1" ht="15" x14ac:dyDescent="0.25">
      <c r="A118" s="715"/>
      <c r="B118" s="14">
        <f t="shared" si="2"/>
        <v>104</v>
      </c>
      <c r="C118" s="41" t="s">
        <v>93</v>
      </c>
      <c r="D118" s="351">
        <v>0</v>
      </c>
      <c r="E118" s="494" t="s">
        <v>19</v>
      </c>
      <c r="F118" s="139" t="e">
        <f>COUNTIF(#REF!,"s")</f>
        <v>#REF!</v>
      </c>
      <c r="G118" s="139"/>
      <c r="H118" s="139"/>
      <c r="I118" s="139"/>
    </row>
    <row r="119" spans="1:9" s="9" customFormat="1" ht="30" x14ac:dyDescent="0.25">
      <c r="A119" s="186" t="s">
        <v>343</v>
      </c>
      <c r="B119" s="14">
        <f t="shared" si="2"/>
        <v>105</v>
      </c>
      <c r="C119" s="120" t="s">
        <v>344</v>
      </c>
      <c r="D119" s="351">
        <v>0</v>
      </c>
      <c r="E119" s="494" t="s">
        <v>19</v>
      </c>
      <c r="F119" s="139"/>
      <c r="G119" s="139"/>
      <c r="H119" s="139"/>
      <c r="I119" s="139"/>
    </row>
    <row r="120" spans="1:9" s="9" customFormat="1" ht="30" x14ac:dyDescent="0.25">
      <c r="A120" s="183" t="s">
        <v>11</v>
      </c>
      <c r="B120" s="14">
        <f t="shared" si="2"/>
        <v>106</v>
      </c>
      <c r="C120" s="38" t="s">
        <v>12</v>
      </c>
      <c r="D120" s="351">
        <v>0</v>
      </c>
      <c r="E120" s="494" t="s">
        <v>19</v>
      </c>
      <c r="F120" s="139"/>
      <c r="G120" s="139"/>
      <c r="H120" s="139"/>
      <c r="I120" s="139"/>
    </row>
    <row r="121" spans="1:9" s="9" customFormat="1" ht="15" x14ac:dyDescent="0.25">
      <c r="A121" s="731" t="s">
        <v>302</v>
      </c>
      <c r="B121" s="14">
        <f t="shared" si="2"/>
        <v>107</v>
      </c>
      <c r="C121" s="38" t="s">
        <v>309</v>
      </c>
      <c r="D121" s="351">
        <v>0</v>
      </c>
      <c r="E121" s="494" t="s">
        <v>19</v>
      </c>
      <c r="F121" s="139"/>
      <c r="G121" s="139"/>
      <c r="H121" s="139"/>
      <c r="I121" s="139"/>
    </row>
    <row r="122" spans="1:9" s="9" customFormat="1" ht="15" x14ac:dyDescent="0.25">
      <c r="A122" s="731"/>
      <c r="B122" s="14">
        <f t="shared" si="2"/>
        <v>108</v>
      </c>
      <c r="C122" s="38" t="s">
        <v>310</v>
      </c>
      <c r="D122" s="351">
        <v>0</v>
      </c>
      <c r="E122" s="494" t="s">
        <v>19</v>
      </c>
      <c r="F122" s="139"/>
      <c r="G122" s="139"/>
      <c r="H122" s="139"/>
      <c r="I122" s="139"/>
    </row>
    <row r="123" spans="1:9" s="9" customFormat="1" ht="15" x14ac:dyDescent="0.25">
      <c r="A123" s="731"/>
      <c r="B123" s="14">
        <f t="shared" si="2"/>
        <v>109</v>
      </c>
      <c r="C123" s="38" t="s">
        <v>311</v>
      </c>
      <c r="D123" s="407">
        <v>5</v>
      </c>
      <c r="E123" s="494" t="s">
        <v>19</v>
      </c>
      <c r="F123" s="139"/>
      <c r="G123" s="139"/>
      <c r="H123" s="139"/>
      <c r="I123" s="139"/>
    </row>
    <row r="124" spans="1:9" s="9" customFormat="1" ht="15" x14ac:dyDescent="0.25">
      <c r="A124" s="731"/>
      <c r="B124" s="14">
        <f t="shared" si="2"/>
        <v>110</v>
      </c>
      <c r="C124" s="38" t="s">
        <v>312</v>
      </c>
      <c r="D124" s="351">
        <v>0</v>
      </c>
      <c r="E124" s="494" t="s">
        <v>19</v>
      </c>
      <c r="F124" s="139"/>
      <c r="G124" s="139"/>
      <c r="H124" s="139"/>
      <c r="I124" s="139"/>
    </row>
    <row r="125" spans="1:9" s="9" customFormat="1" ht="15" x14ac:dyDescent="0.25">
      <c r="A125" s="731"/>
      <c r="B125" s="14">
        <f t="shared" si="2"/>
        <v>111</v>
      </c>
      <c r="C125" s="38" t="s">
        <v>313</v>
      </c>
      <c r="D125" s="401">
        <v>5</v>
      </c>
      <c r="E125" s="494" t="s">
        <v>19</v>
      </c>
      <c r="F125" s="139"/>
      <c r="G125" s="139"/>
      <c r="H125" s="139"/>
      <c r="I125" s="139"/>
    </row>
    <row r="126" spans="1:9" s="9" customFormat="1" ht="15" x14ac:dyDescent="0.25">
      <c r="A126" s="731"/>
      <c r="B126" s="14">
        <f t="shared" si="2"/>
        <v>112</v>
      </c>
      <c r="C126" s="38" t="s">
        <v>314</v>
      </c>
      <c r="D126" s="351">
        <v>0</v>
      </c>
      <c r="E126" s="494" t="s">
        <v>19</v>
      </c>
      <c r="F126" s="139"/>
      <c r="G126" s="139"/>
      <c r="H126" s="139"/>
      <c r="I126" s="139"/>
    </row>
    <row r="127" spans="1:9" s="9" customFormat="1" ht="15" x14ac:dyDescent="0.25">
      <c r="A127" s="731"/>
      <c r="B127" s="14">
        <f t="shared" si="2"/>
        <v>113</v>
      </c>
      <c r="C127" s="38" t="s">
        <v>315</v>
      </c>
      <c r="D127" s="351">
        <v>0</v>
      </c>
      <c r="E127" s="494" t="s">
        <v>19</v>
      </c>
      <c r="F127" s="139"/>
      <c r="G127" s="139"/>
      <c r="H127" s="139"/>
      <c r="I127" s="139"/>
    </row>
    <row r="128" spans="1:9" s="9" customFormat="1" ht="15" x14ac:dyDescent="0.25">
      <c r="A128" s="731"/>
      <c r="B128" s="14">
        <f t="shared" si="2"/>
        <v>114</v>
      </c>
      <c r="C128" s="38" t="s">
        <v>316</v>
      </c>
      <c r="D128" s="401">
        <v>10</v>
      </c>
      <c r="E128" s="494" t="s">
        <v>19</v>
      </c>
      <c r="F128" s="139"/>
      <c r="G128" s="139"/>
      <c r="H128" s="139"/>
      <c r="I128" s="139"/>
    </row>
    <row r="129" spans="1:9" s="9" customFormat="1" ht="15" x14ac:dyDescent="0.25">
      <c r="A129" s="731"/>
      <c r="B129" s="14">
        <f t="shared" si="2"/>
        <v>115</v>
      </c>
      <c r="C129" s="38" t="s">
        <v>317</v>
      </c>
      <c r="D129" s="351">
        <v>0</v>
      </c>
      <c r="E129" s="494" t="s">
        <v>19</v>
      </c>
      <c r="F129" s="139"/>
      <c r="G129" s="139"/>
      <c r="H129" s="139"/>
      <c r="I129" s="139"/>
    </row>
    <row r="130" spans="1:9" s="9" customFormat="1" ht="15" x14ac:dyDescent="0.25">
      <c r="A130" s="731"/>
      <c r="B130" s="14">
        <f t="shared" si="2"/>
        <v>116</v>
      </c>
      <c r="C130" s="38" t="s">
        <v>318</v>
      </c>
      <c r="D130" s="401">
        <v>5</v>
      </c>
      <c r="E130" s="494" t="s">
        <v>19</v>
      </c>
      <c r="F130" s="139"/>
      <c r="G130" s="139"/>
      <c r="H130" s="139"/>
      <c r="I130" s="139"/>
    </row>
    <row r="131" spans="1:9" s="9" customFormat="1" ht="15" x14ac:dyDescent="0.25">
      <c r="A131" s="731"/>
      <c r="B131" s="14">
        <f t="shared" si="2"/>
        <v>117</v>
      </c>
      <c r="C131" s="38" t="s">
        <v>319</v>
      </c>
      <c r="D131" s="351">
        <v>0</v>
      </c>
      <c r="E131" s="494" t="s">
        <v>19</v>
      </c>
      <c r="F131" s="139"/>
      <c r="G131" s="139"/>
      <c r="H131" s="139"/>
      <c r="I131" s="139"/>
    </row>
    <row r="132" spans="1:9" s="9" customFormat="1" ht="15" x14ac:dyDescent="0.25">
      <c r="A132" s="731"/>
      <c r="B132" s="14">
        <f t="shared" si="2"/>
        <v>118</v>
      </c>
      <c r="C132" s="38" t="s">
        <v>320</v>
      </c>
      <c r="D132" s="351">
        <v>0</v>
      </c>
      <c r="E132" s="494" t="s">
        <v>19</v>
      </c>
      <c r="F132" s="139"/>
      <c r="G132" s="139"/>
      <c r="H132" s="139"/>
      <c r="I132" s="139"/>
    </row>
    <row r="133" spans="1:9" s="9" customFormat="1" ht="45" x14ac:dyDescent="0.25">
      <c r="A133" s="731"/>
      <c r="B133" s="14">
        <f t="shared" si="2"/>
        <v>119</v>
      </c>
      <c r="C133" s="38" t="s">
        <v>415</v>
      </c>
      <c r="D133" s="351">
        <v>0</v>
      </c>
      <c r="E133" s="494" t="s">
        <v>19</v>
      </c>
      <c r="F133" s="139"/>
      <c r="G133" s="139"/>
      <c r="H133" s="139"/>
      <c r="I133" s="139"/>
    </row>
    <row r="134" spans="1:9" s="9" customFormat="1" ht="30" x14ac:dyDescent="0.25">
      <c r="A134" s="731"/>
      <c r="B134" s="14">
        <f t="shared" si="2"/>
        <v>120</v>
      </c>
      <c r="C134" s="38" t="s">
        <v>416</v>
      </c>
      <c r="D134" s="351">
        <v>0</v>
      </c>
      <c r="E134" s="494" t="s">
        <v>19</v>
      </c>
      <c r="F134" s="139"/>
      <c r="G134" s="139"/>
      <c r="H134" s="139"/>
      <c r="I134" s="139"/>
    </row>
    <row r="135" spans="1:9" s="9" customFormat="1" ht="30" x14ac:dyDescent="0.25">
      <c r="A135" s="731"/>
      <c r="B135" s="14">
        <f t="shared" si="2"/>
        <v>121</v>
      </c>
      <c r="C135" s="38" t="s">
        <v>442</v>
      </c>
      <c r="D135" s="351">
        <v>0</v>
      </c>
      <c r="E135" s="494" t="s">
        <v>19</v>
      </c>
      <c r="F135" s="139"/>
      <c r="G135" s="139"/>
      <c r="H135" s="139"/>
      <c r="I135" s="139"/>
    </row>
    <row r="136" spans="1:9" s="9" customFormat="1" ht="30" x14ac:dyDescent="0.25">
      <c r="A136" s="731"/>
      <c r="B136" s="14">
        <f t="shared" si="2"/>
        <v>122</v>
      </c>
      <c r="C136" s="38" t="s">
        <v>417</v>
      </c>
      <c r="D136" s="351">
        <v>0</v>
      </c>
      <c r="E136" s="494" t="s">
        <v>19</v>
      </c>
      <c r="F136" s="139"/>
      <c r="G136" s="139"/>
      <c r="H136" s="139"/>
      <c r="I136" s="139"/>
    </row>
    <row r="137" spans="1:9" s="9" customFormat="1" ht="45" x14ac:dyDescent="0.25">
      <c r="A137" s="731"/>
      <c r="B137" s="14">
        <f t="shared" si="2"/>
        <v>123</v>
      </c>
      <c r="C137" s="38" t="s">
        <v>418</v>
      </c>
      <c r="D137" s="351">
        <v>0</v>
      </c>
      <c r="E137" s="494" t="s">
        <v>19</v>
      </c>
      <c r="F137" s="139"/>
      <c r="G137" s="139"/>
      <c r="H137" s="139"/>
      <c r="I137" s="139"/>
    </row>
    <row r="138" spans="1:9" s="9" customFormat="1" ht="30" x14ac:dyDescent="0.25">
      <c r="A138" s="731"/>
      <c r="B138" s="14">
        <f t="shared" si="2"/>
        <v>124</v>
      </c>
      <c r="C138" s="38" t="s">
        <v>419</v>
      </c>
      <c r="D138" s="351">
        <v>0</v>
      </c>
      <c r="E138" s="494" t="s">
        <v>19</v>
      </c>
      <c r="F138" s="139"/>
      <c r="G138" s="139"/>
      <c r="H138" s="139"/>
      <c r="I138" s="139"/>
    </row>
    <row r="139" spans="1:9" s="9" customFormat="1" ht="15" x14ac:dyDescent="0.25">
      <c r="A139" s="731"/>
      <c r="B139" s="14">
        <f t="shared" si="2"/>
        <v>125</v>
      </c>
      <c r="C139" s="38" t="s">
        <v>321</v>
      </c>
      <c r="D139" s="351">
        <v>0</v>
      </c>
      <c r="E139" s="494" t="s">
        <v>19</v>
      </c>
      <c r="F139" s="139"/>
      <c r="G139" s="139"/>
      <c r="H139" s="139"/>
      <c r="I139" s="139"/>
    </row>
    <row r="140" spans="1:9" s="9" customFormat="1" ht="15" x14ac:dyDescent="0.25">
      <c r="A140" s="731"/>
      <c r="B140" s="14">
        <f t="shared" si="2"/>
        <v>126</v>
      </c>
      <c r="C140" s="38" t="s">
        <v>420</v>
      </c>
      <c r="D140" s="401">
        <v>5</v>
      </c>
      <c r="E140" s="494" t="s">
        <v>19</v>
      </c>
      <c r="F140" s="139"/>
      <c r="G140" s="139"/>
      <c r="H140" s="139"/>
      <c r="I140" s="139"/>
    </row>
    <row r="141" spans="1:9" s="9" customFormat="1" ht="30" x14ac:dyDescent="0.25">
      <c r="A141" s="731"/>
      <c r="B141" s="14">
        <f t="shared" si="2"/>
        <v>127</v>
      </c>
      <c r="C141" s="38" t="s">
        <v>322</v>
      </c>
      <c r="D141" s="351">
        <v>0</v>
      </c>
      <c r="E141" s="494" t="s">
        <v>19</v>
      </c>
      <c r="F141" s="139"/>
      <c r="G141" s="139"/>
      <c r="H141" s="139"/>
      <c r="I141" s="139"/>
    </row>
    <row r="142" spans="1:9" s="9" customFormat="1" ht="30" x14ac:dyDescent="0.25">
      <c r="A142" s="731"/>
      <c r="B142" s="14">
        <f t="shared" si="2"/>
        <v>128</v>
      </c>
      <c r="C142" s="38" t="s">
        <v>421</v>
      </c>
      <c r="D142" s="351">
        <v>0</v>
      </c>
      <c r="E142" s="494" t="s">
        <v>19</v>
      </c>
      <c r="F142" s="139"/>
      <c r="G142" s="139"/>
      <c r="H142" s="139"/>
      <c r="I142" s="139"/>
    </row>
    <row r="143" spans="1:9" s="9" customFormat="1" ht="15" x14ac:dyDescent="0.25">
      <c r="A143" s="731"/>
      <c r="B143" s="14">
        <f t="shared" si="2"/>
        <v>129</v>
      </c>
      <c r="C143" s="38" t="s">
        <v>422</v>
      </c>
      <c r="D143" s="351">
        <v>0</v>
      </c>
      <c r="E143" s="494" t="s">
        <v>19</v>
      </c>
      <c r="F143" s="139"/>
      <c r="G143" s="139"/>
      <c r="H143" s="139"/>
      <c r="I143" s="139"/>
    </row>
    <row r="144" spans="1:9" s="9" customFormat="1" ht="30" x14ac:dyDescent="0.25">
      <c r="A144" s="731"/>
      <c r="B144" s="14">
        <f t="shared" si="2"/>
        <v>130</v>
      </c>
      <c r="C144" s="38" t="s">
        <v>423</v>
      </c>
      <c r="D144" s="401">
        <v>10</v>
      </c>
      <c r="E144" s="494" t="s">
        <v>19</v>
      </c>
      <c r="F144" s="139"/>
      <c r="G144" s="139"/>
      <c r="H144" s="139"/>
      <c r="I144" s="139"/>
    </row>
    <row r="145" spans="1:9" s="9" customFormat="1" ht="15" x14ac:dyDescent="0.25">
      <c r="A145" s="731"/>
      <c r="B145" s="14">
        <f t="shared" si="2"/>
        <v>131</v>
      </c>
      <c r="C145" s="38" t="s">
        <v>323</v>
      </c>
      <c r="D145" s="351">
        <v>0</v>
      </c>
      <c r="E145" s="494" t="s">
        <v>19</v>
      </c>
      <c r="F145" s="139"/>
      <c r="G145" s="139"/>
      <c r="H145" s="139"/>
      <c r="I145" s="139"/>
    </row>
    <row r="146" spans="1:9" s="9" customFormat="1" ht="15" x14ac:dyDescent="0.25">
      <c r="A146" s="731"/>
      <c r="B146" s="14">
        <f t="shared" si="2"/>
        <v>132</v>
      </c>
      <c r="C146" s="38" t="s">
        <v>324</v>
      </c>
      <c r="D146" s="351">
        <v>0</v>
      </c>
      <c r="E146" s="494" t="s">
        <v>19</v>
      </c>
      <c r="F146" s="139"/>
      <c r="G146" s="139"/>
      <c r="H146" s="139"/>
      <c r="I146" s="139"/>
    </row>
    <row r="147" spans="1:9" s="9" customFormat="1" ht="15" x14ac:dyDescent="0.25">
      <c r="A147" s="731"/>
      <c r="B147" s="14">
        <f t="shared" si="2"/>
        <v>133</v>
      </c>
      <c r="C147" s="38" t="s">
        <v>325</v>
      </c>
      <c r="D147" s="401">
        <v>5</v>
      </c>
      <c r="E147" s="494" t="s">
        <v>19</v>
      </c>
      <c r="F147" s="139"/>
      <c r="G147" s="139"/>
      <c r="H147" s="139"/>
      <c r="I147" s="139"/>
    </row>
    <row r="148" spans="1:9" s="9" customFormat="1" ht="15" x14ac:dyDescent="0.25">
      <c r="A148" s="731"/>
      <c r="B148" s="14">
        <f t="shared" si="2"/>
        <v>134</v>
      </c>
      <c r="C148" s="38" t="s">
        <v>326</v>
      </c>
      <c r="D148" s="401">
        <v>10</v>
      </c>
      <c r="E148" s="494" t="s">
        <v>19</v>
      </c>
      <c r="F148" s="139"/>
      <c r="G148" s="139"/>
      <c r="H148" s="139"/>
      <c r="I148" s="139"/>
    </row>
    <row r="149" spans="1:9" s="9" customFormat="1" ht="45" x14ac:dyDescent="0.25">
      <c r="A149" s="186" t="s">
        <v>345</v>
      </c>
      <c r="B149" s="14">
        <f t="shared" si="2"/>
        <v>135</v>
      </c>
      <c r="C149" s="120" t="s">
        <v>346</v>
      </c>
      <c r="D149" s="351">
        <v>0</v>
      </c>
      <c r="E149" s="494" t="s">
        <v>19</v>
      </c>
      <c r="F149" s="139"/>
      <c r="G149" s="139"/>
      <c r="H149" s="139"/>
      <c r="I149" s="139"/>
    </row>
    <row r="150" spans="1:9" s="9" customFormat="1" ht="30" x14ac:dyDescent="0.25">
      <c r="A150" s="183" t="s">
        <v>11</v>
      </c>
      <c r="B150" s="14">
        <f t="shared" si="2"/>
        <v>136</v>
      </c>
      <c r="C150" s="38" t="s">
        <v>12</v>
      </c>
      <c r="D150" s="351">
        <v>0</v>
      </c>
      <c r="E150" s="494" t="s">
        <v>19</v>
      </c>
      <c r="F150" s="139"/>
      <c r="G150" s="139"/>
      <c r="H150" s="139"/>
      <c r="I150" s="139"/>
    </row>
    <row r="151" spans="1:9" s="9" customFormat="1" ht="15" x14ac:dyDescent="0.25">
      <c r="A151" s="731" t="s">
        <v>327</v>
      </c>
      <c r="B151" s="14">
        <f t="shared" si="2"/>
        <v>137</v>
      </c>
      <c r="C151" s="38" t="s">
        <v>328</v>
      </c>
      <c r="D151" s="351">
        <v>0</v>
      </c>
      <c r="E151" s="494" t="s">
        <v>19</v>
      </c>
      <c r="F151" s="139"/>
      <c r="G151" s="139"/>
      <c r="H151" s="139"/>
      <c r="I151" s="139"/>
    </row>
    <row r="152" spans="1:9" s="9" customFormat="1" ht="15" x14ac:dyDescent="0.25">
      <c r="A152" s="731"/>
      <c r="B152" s="14">
        <f t="shared" si="2"/>
        <v>138</v>
      </c>
      <c r="C152" s="38" t="s">
        <v>494</v>
      </c>
      <c r="D152" s="351">
        <v>0</v>
      </c>
      <c r="E152" s="494" t="s">
        <v>19</v>
      </c>
      <c r="F152" s="139"/>
      <c r="G152" s="139"/>
      <c r="H152" s="139"/>
      <c r="I152" s="139"/>
    </row>
    <row r="153" spans="1:9" s="9" customFormat="1" ht="15" x14ac:dyDescent="0.25">
      <c r="A153" s="731"/>
      <c r="B153" s="14">
        <f t="shared" si="2"/>
        <v>139</v>
      </c>
      <c r="C153" s="38" t="s">
        <v>329</v>
      </c>
      <c r="D153" s="351">
        <v>0</v>
      </c>
      <c r="E153" s="494" t="s">
        <v>19</v>
      </c>
      <c r="F153" s="139"/>
      <c r="G153" s="139"/>
      <c r="H153" s="139"/>
      <c r="I153" s="139"/>
    </row>
    <row r="154" spans="1:9" s="9" customFormat="1" ht="30" x14ac:dyDescent="0.25">
      <c r="A154" s="731"/>
      <c r="B154" s="14">
        <f t="shared" si="2"/>
        <v>140</v>
      </c>
      <c r="C154" s="38" t="s">
        <v>330</v>
      </c>
      <c r="D154" s="351">
        <v>0</v>
      </c>
      <c r="E154" s="494" t="s">
        <v>19</v>
      </c>
      <c r="F154" s="139"/>
      <c r="G154" s="139"/>
      <c r="H154" s="139"/>
      <c r="I154" s="139"/>
    </row>
    <row r="155" spans="1:9" s="9" customFormat="1" ht="15" x14ac:dyDescent="0.25">
      <c r="A155" s="731"/>
      <c r="B155" s="14">
        <f t="shared" si="2"/>
        <v>141</v>
      </c>
      <c r="C155" s="38" t="s">
        <v>331</v>
      </c>
      <c r="D155" s="351">
        <v>0</v>
      </c>
      <c r="E155" s="494" t="s">
        <v>19</v>
      </c>
      <c r="F155" s="139"/>
      <c r="G155" s="139"/>
      <c r="H155" s="139"/>
      <c r="I155" s="139"/>
    </row>
    <row r="156" spans="1:9" s="9" customFormat="1" ht="15" x14ac:dyDescent="0.25">
      <c r="A156" s="731"/>
      <c r="B156" s="14">
        <f t="shared" si="2"/>
        <v>142</v>
      </c>
      <c r="C156" s="38" t="s">
        <v>424</v>
      </c>
      <c r="D156" s="351">
        <v>0</v>
      </c>
      <c r="E156" s="494" t="s">
        <v>19</v>
      </c>
      <c r="F156" s="139"/>
      <c r="G156" s="139"/>
      <c r="H156" s="139"/>
      <c r="I156" s="139"/>
    </row>
    <row r="157" spans="1:9" s="9" customFormat="1" ht="30" x14ac:dyDescent="0.25">
      <c r="A157" s="731"/>
      <c r="B157" s="14">
        <f t="shared" si="2"/>
        <v>143</v>
      </c>
      <c r="C157" s="38" t="s">
        <v>332</v>
      </c>
      <c r="D157" s="351">
        <v>0</v>
      </c>
      <c r="E157" s="494" t="s">
        <v>19</v>
      </c>
      <c r="F157" s="139"/>
      <c r="G157" s="139"/>
      <c r="H157" s="139"/>
      <c r="I157" s="139"/>
    </row>
    <row r="158" spans="1:9" s="9" customFormat="1" ht="15" x14ac:dyDescent="0.25">
      <c r="A158" s="732" t="s">
        <v>333</v>
      </c>
      <c r="B158" s="14">
        <f t="shared" si="2"/>
        <v>144</v>
      </c>
      <c r="C158" s="38" t="s">
        <v>377</v>
      </c>
      <c r="D158" s="401">
        <v>10</v>
      </c>
      <c r="E158" s="494" t="s">
        <v>19</v>
      </c>
      <c r="F158" s="139"/>
      <c r="G158" s="139"/>
      <c r="H158" s="139"/>
      <c r="I158" s="139"/>
    </row>
    <row r="159" spans="1:9" s="9" customFormat="1" ht="15" x14ac:dyDescent="0.25">
      <c r="A159" s="733"/>
      <c r="B159" s="14">
        <f t="shared" si="2"/>
        <v>145</v>
      </c>
      <c r="C159" s="38" t="s">
        <v>334</v>
      </c>
      <c r="D159" s="351">
        <v>0</v>
      </c>
      <c r="E159" s="494" t="s">
        <v>19</v>
      </c>
      <c r="F159" s="139"/>
      <c r="G159" s="139"/>
      <c r="H159" s="139"/>
      <c r="I159" s="139"/>
    </row>
    <row r="160" spans="1:9" s="9" customFormat="1" ht="15" x14ac:dyDescent="0.25">
      <c r="A160" s="733"/>
      <c r="B160" s="14">
        <f t="shared" si="2"/>
        <v>146</v>
      </c>
      <c r="C160" s="38" t="s">
        <v>378</v>
      </c>
      <c r="D160" s="401">
        <v>15</v>
      </c>
      <c r="E160" s="494" t="s">
        <v>19</v>
      </c>
      <c r="F160" s="139"/>
      <c r="G160" s="139"/>
      <c r="H160" s="139"/>
      <c r="I160" s="139"/>
    </row>
    <row r="161" spans="1:9" s="9" customFormat="1" ht="15" x14ac:dyDescent="0.25">
      <c r="A161" s="733"/>
      <c r="B161" s="14">
        <f t="shared" si="2"/>
        <v>147</v>
      </c>
      <c r="C161" s="38" t="s">
        <v>335</v>
      </c>
      <c r="D161" s="401">
        <v>5</v>
      </c>
      <c r="E161" s="494" t="s">
        <v>19</v>
      </c>
      <c r="F161" s="139"/>
      <c r="G161" s="139"/>
      <c r="H161" s="139"/>
      <c r="I161" s="139"/>
    </row>
    <row r="162" spans="1:9" s="9" customFormat="1" ht="30" x14ac:dyDescent="0.25">
      <c r="A162" s="733"/>
      <c r="B162" s="14">
        <f t="shared" si="2"/>
        <v>148</v>
      </c>
      <c r="C162" s="38" t="s">
        <v>425</v>
      </c>
      <c r="D162" s="351">
        <v>0</v>
      </c>
      <c r="E162" s="494" t="s">
        <v>19</v>
      </c>
      <c r="F162" s="139"/>
      <c r="G162" s="139"/>
      <c r="H162" s="139"/>
      <c r="I162" s="139"/>
    </row>
    <row r="163" spans="1:9" s="9" customFormat="1" thickBot="1" x14ac:dyDescent="0.3">
      <c r="A163" s="715" t="s">
        <v>95</v>
      </c>
      <c r="B163" s="14">
        <f t="shared" si="2"/>
        <v>149</v>
      </c>
      <c r="C163" s="38" t="s">
        <v>96</v>
      </c>
      <c r="D163" s="390">
        <v>0</v>
      </c>
      <c r="E163" s="642" t="s">
        <v>19</v>
      </c>
      <c r="F163" s="139">
        <f>COUNTIF(E164:E165,"s")</f>
        <v>0</v>
      </c>
      <c r="G163" s="139"/>
      <c r="H163" s="139"/>
      <c r="I163" s="139"/>
    </row>
    <row r="164" spans="1:9" s="9" customFormat="1" ht="15" x14ac:dyDescent="0.25">
      <c r="A164" s="715"/>
      <c r="B164" s="14">
        <f>B163+1</f>
        <v>150</v>
      </c>
      <c r="C164" s="38" t="s">
        <v>336</v>
      </c>
      <c r="D164" s="94">
        <v>10</v>
      </c>
      <c r="E164" s="483" t="s">
        <v>19</v>
      </c>
      <c r="F164" s="137" t="str">
        <f>IF(F163&gt;1,"ERROR, seleccionar només una S","")</f>
        <v/>
      </c>
      <c r="G164" s="139"/>
      <c r="H164" s="139"/>
      <c r="I164" s="139"/>
    </row>
    <row r="165" spans="1:9" s="9" customFormat="1" thickBot="1" x14ac:dyDescent="0.3">
      <c r="A165" s="715"/>
      <c r="B165" s="14">
        <f t="shared" si="2"/>
        <v>151</v>
      </c>
      <c r="C165" s="38" t="s">
        <v>97</v>
      </c>
      <c r="D165" s="95">
        <v>15</v>
      </c>
      <c r="E165" s="480" t="s">
        <v>19</v>
      </c>
      <c r="F165" s="137"/>
      <c r="G165" s="139"/>
      <c r="H165" s="139"/>
      <c r="I165" s="139"/>
    </row>
    <row r="166" spans="1:9" s="9" customFormat="1" ht="15" x14ac:dyDescent="0.25">
      <c r="A166" s="715" t="s">
        <v>216</v>
      </c>
      <c r="B166" s="14">
        <v>152</v>
      </c>
      <c r="C166" s="37" t="s">
        <v>512</v>
      </c>
      <c r="D166" s="15">
        <v>20</v>
      </c>
      <c r="E166" s="486" t="s">
        <v>19</v>
      </c>
      <c r="F166" s="139"/>
      <c r="G166" s="139"/>
      <c r="H166" s="139"/>
      <c r="I166" s="139"/>
    </row>
    <row r="167" spans="1:9" s="9" customFormat="1" ht="15" x14ac:dyDescent="0.25">
      <c r="A167" s="715"/>
      <c r="B167" s="14">
        <v>153</v>
      </c>
      <c r="C167" s="37" t="s">
        <v>513</v>
      </c>
      <c r="D167" s="15">
        <v>10</v>
      </c>
      <c r="E167" s="494" t="s">
        <v>19</v>
      </c>
      <c r="F167" s="139"/>
      <c r="G167" s="139"/>
      <c r="H167" s="139"/>
      <c r="I167" s="139"/>
    </row>
    <row r="168" spans="1:9" s="9" customFormat="1" ht="15" x14ac:dyDescent="0.25">
      <c r="A168" s="715"/>
      <c r="B168" s="14">
        <v>154</v>
      </c>
      <c r="C168" s="37" t="s">
        <v>514</v>
      </c>
      <c r="D168" s="15">
        <v>10</v>
      </c>
      <c r="E168" s="494" t="s">
        <v>19</v>
      </c>
      <c r="F168" s="139"/>
      <c r="G168" s="139"/>
      <c r="H168" s="139"/>
      <c r="I168" s="139"/>
    </row>
    <row r="169" spans="1:9" s="9" customFormat="1" ht="15" x14ac:dyDescent="0.25">
      <c r="A169" s="715"/>
      <c r="B169" s="14">
        <v>155</v>
      </c>
      <c r="C169" s="37" t="s">
        <v>515</v>
      </c>
      <c r="D169" s="15">
        <v>15</v>
      </c>
      <c r="E169" s="494" t="s">
        <v>19</v>
      </c>
      <c r="F169" s="139"/>
      <c r="G169" s="139"/>
      <c r="H169" s="139"/>
      <c r="I169" s="139"/>
    </row>
    <row r="170" spans="1:9" s="9" customFormat="1" ht="15" x14ac:dyDescent="0.25">
      <c r="A170" s="715"/>
      <c r="B170" s="14">
        <v>156</v>
      </c>
      <c r="C170" s="37" t="s">
        <v>516</v>
      </c>
      <c r="D170" s="15">
        <v>5</v>
      </c>
      <c r="E170" s="494" t="s">
        <v>19</v>
      </c>
      <c r="F170" s="139"/>
      <c r="G170" s="139"/>
      <c r="H170" s="139"/>
      <c r="I170" s="139"/>
    </row>
    <row r="171" spans="1:9" s="9" customFormat="1" ht="15" x14ac:dyDescent="0.25">
      <c r="A171" s="715"/>
      <c r="B171" s="14">
        <f t="shared" si="2"/>
        <v>157</v>
      </c>
      <c r="C171" s="38" t="s">
        <v>98</v>
      </c>
      <c r="D171" s="351">
        <v>0</v>
      </c>
      <c r="E171" s="494" t="s">
        <v>19</v>
      </c>
      <c r="F171" s="139"/>
      <c r="G171" s="139"/>
      <c r="H171" s="139"/>
      <c r="I171" s="139"/>
    </row>
    <row r="172" spans="1:9" s="9" customFormat="1" ht="15" x14ac:dyDescent="0.25">
      <c r="A172" s="715"/>
      <c r="B172" s="14">
        <f t="shared" si="2"/>
        <v>158</v>
      </c>
      <c r="C172" s="38" t="s">
        <v>361</v>
      </c>
      <c r="D172" s="14">
        <v>20</v>
      </c>
      <c r="E172" s="494" t="s">
        <v>19</v>
      </c>
      <c r="F172" s="139"/>
      <c r="G172" s="139"/>
      <c r="H172" s="139"/>
      <c r="I172" s="139"/>
    </row>
    <row r="173" spans="1:9" s="9" customFormat="1" ht="15" x14ac:dyDescent="0.25">
      <c r="A173" s="734" t="s">
        <v>99</v>
      </c>
      <c r="B173" s="14">
        <f t="shared" si="2"/>
        <v>159</v>
      </c>
      <c r="C173" s="41" t="s">
        <v>100</v>
      </c>
      <c r="D173" s="15">
        <v>5</v>
      </c>
      <c r="E173" s="494" t="s">
        <v>19</v>
      </c>
      <c r="F173" s="139"/>
      <c r="G173" s="139"/>
      <c r="H173" s="139"/>
      <c r="I173" s="139"/>
    </row>
    <row r="174" spans="1:9" s="9" customFormat="1" ht="15" x14ac:dyDescent="0.25">
      <c r="A174" s="734"/>
      <c r="B174" s="14">
        <f t="shared" si="2"/>
        <v>160</v>
      </c>
      <c r="C174" s="41" t="s">
        <v>391</v>
      </c>
      <c r="D174" s="15">
        <v>5</v>
      </c>
      <c r="E174" s="494" t="s">
        <v>19</v>
      </c>
      <c r="F174" s="139"/>
      <c r="G174" s="139"/>
      <c r="H174" s="139"/>
      <c r="I174" s="139"/>
    </row>
    <row r="175" spans="1:9" s="9" customFormat="1" ht="30" x14ac:dyDescent="0.25">
      <c r="A175" s="734"/>
      <c r="B175" s="14">
        <f t="shared" si="2"/>
        <v>161</v>
      </c>
      <c r="C175" s="41" t="s">
        <v>236</v>
      </c>
      <c r="D175" s="351">
        <v>0</v>
      </c>
      <c r="E175" s="494" t="s">
        <v>19</v>
      </c>
      <c r="F175" s="139"/>
      <c r="G175" s="139"/>
      <c r="H175" s="139"/>
      <c r="I175" s="139"/>
    </row>
    <row r="176" spans="1:9" s="9" customFormat="1" ht="15" x14ac:dyDescent="0.25">
      <c r="A176" s="734"/>
      <c r="B176" s="14">
        <f t="shared" si="2"/>
        <v>162</v>
      </c>
      <c r="C176" s="41" t="s">
        <v>101</v>
      </c>
      <c r="D176" s="15">
        <v>5</v>
      </c>
      <c r="E176" s="494" t="s">
        <v>19</v>
      </c>
      <c r="F176" s="139"/>
      <c r="G176" s="139"/>
      <c r="H176" s="139"/>
      <c r="I176" s="139"/>
    </row>
    <row r="177" spans="1:9" s="9" customFormat="1" ht="15" x14ac:dyDescent="0.25">
      <c r="A177" s="734"/>
      <c r="B177" s="14">
        <f t="shared" si="2"/>
        <v>163</v>
      </c>
      <c r="C177" s="41" t="s">
        <v>337</v>
      </c>
      <c r="D177" s="15">
        <v>5</v>
      </c>
      <c r="E177" s="494" t="s">
        <v>19</v>
      </c>
      <c r="F177" s="139"/>
      <c r="G177" s="139"/>
      <c r="H177" s="139"/>
      <c r="I177" s="139"/>
    </row>
    <row r="178" spans="1:9" s="9" customFormat="1" ht="30" x14ac:dyDescent="0.25">
      <c r="A178" s="734"/>
      <c r="B178" s="14">
        <f t="shared" si="2"/>
        <v>164</v>
      </c>
      <c r="C178" s="41" t="s">
        <v>102</v>
      </c>
      <c r="D178" s="15">
        <v>5</v>
      </c>
      <c r="E178" s="494" t="s">
        <v>19</v>
      </c>
      <c r="F178" s="139"/>
      <c r="G178" s="139"/>
      <c r="H178" s="139"/>
      <c r="I178" s="139"/>
    </row>
    <row r="179" spans="1:9" s="9" customFormat="1" ht="15" x14ac:dyDescent="0.25">
      <c r="A179" s="734"/>
      <c r="B179" s="14">
        <f t="shared" si="2"/>
        <v>165</v>
      </c>
      <c r="C179" s="616" t="s">
        <v>103</v>
      </c>
      <c r="D179" s="351">
        <v>0</v>
      </c>
      <c r="E179" s="494" t="s">
        <v>19</v>
      </c>
      <c r="F179" s="139"/>
      <c r="G179" s="139"/>
      <c r="H179" s="139"/>
      <c r="I179" s="139"/>
    </row>
    <row r="180" spans="1:9" s="9" customFormat="1" ht="15" x14ac:dyDescent="0.25">
      <c r="A180" s="734"/>
      <c r="B180" s="14">
        <f t="shared" si="2"/>
        <v>166</v>
      </c>
      <c r="C180" s="41" t="s">
        <v>104</v>
      </c>
      <c r="D180" s="14">
        <v>10</v>
      </c>
      <c r="E180" s="494" t="s">
        <v>19</v>
      </c>
      <c r="F180" s="139"/>
      <c r="G180" s="139"/>
      <c r="H180" s="139"/>
      <c r="I180" s="139"/>
    </row>
    <row r="181" spans="1:9" s="9" customFormat="1" ht="15" x14ac:dyDescent="0.25">
      <c r="A181" s="734"/>
      <c r="B181" s="14">
        <f t="shared" si="2"/>
        <v>167</v>
      </c>
      <c r="C181" s="41" t="s">
        <v>105</v>
      </c>
      <c r="D181" s="14">
        <v>5</v>
      </c>
      <c r="E181" s="494" t="s">
        <v>19</v>
      </c>
      <c r="F181" s="139"/>
      <c r="G181" s="139"/>
      <c r="H181" s="139"/>
      <c r="I181" s="139"/>
    </row>
    <row r="182" spans="1:9" s="9" customFormat="1" ht="15" x14ac:dyDescent="0.25">
      <c r="A182" s="734"/>
      <c r="B182" s="14">
        <f t="shared" si="2"/>
        <v>168</v>
      </c>
      <c r="C182" s="41" t="s">
        <v>495</v>
      </c>
      <c r="D182" s="14">
        <v>5</v>
      </c>
      <c r="E182" s="494" t="s">
        <v>19</v>
      </c>
      <c r="F182" s="139"/>
      <c r="G182" s="139"/>
      <c r="H182" s="139"/>
      <c r="I182" s="139"/>
    </row>
    <row r="183" spans="1:9" s="9" customFormat="1" ht="15" x14ac:dyDescent="0.25">
      <c r="A183" s="734"/>
      <c r="B183" s="14">
        <f t="shared" si="2"/>
        <v>169</v>
      </c>
      <c r="C183" s="41" t="s">
        <v>338</v>
      </c>
      <c r="D183" s="15">
        <v>5</v>
      </c>
      <c r="E183" s="494" t="s">
        <v>19</v>
      </c>
      <c r="F183" s="139"/>
      <c r="G183" s="139"/>
      <c r="H183" s="139"/>
      <c r="I183" s="139"/>
    </row>
    <row r="184" spans="1:9" s="9" customFormat="1" ht="30" x14ac:dyDescent="0.25">
      <c r="A184" s="734"/>
      <c r="B184" s="14">
        <f t="shared" si="2"/>
        <v>170</v>
      </c>
      <c r="C184" s="41" t="s">
        <v>106</v>
      </c>
      <c r="D184" s="15">
        <v>5</v>
      </c>
      <c r="E184" s="494" t="s">
        <v>19</v>
      </c>
      <c r="F184" s="139"/>
      <c r="G184" s="139"/>
      <c r="H184" s="139"/>
      <c r="I184" s="139"/>
    </row>
    <row r="185" spans="1:9" s="9" customFormat="1" ht="15" x14ac:dyDescent="0.25">
      <c r="A185" s="734"/>
      <c r="B185" s="14">
        <f t="shared" si="2"/>
        <v>171</v>
      </c>
      <c r="C185" s="41" t="s">
        <v>107</v>
      </c>
      <c r="D185" s="15">
        <v>5</v>
      </c>
      <c r="E185" s="494" t="s">
        <v>19</v>
      </c>
      <c r="F185" s="139"/>
      <c r="G185" s="139"/>
      <c r="H185" s="139"/>
      <c r="I185" s="139"/>
    </row>
    <row r="186" spans="1:9" s="9" customFormat="1" ht="30" x14ac:dyDescent="0.25">
      <c r="A186" s="734"/>
      <c r="B186" s="14">
        <f t="shared" si="2"/>
        <v>172</v>
      </c>
      <c r="C186" s="41" t="s">
        <v>108</v>
      </c>
      <c r="D186" s="15">
        <v>5</v>
      </c>
      <c r="E186" s="494" t="s">
        <v>19</v>
      </c>
      <c r="F186" s="139"/>
      <c r="G186" s="139"/>
      <c r="H186" s="139"/>
      <c r="I186" s="139"/>
    </row>
    <row r="187" spans="1:9" s="9" customFormat="1" ht="15" x14ac:dyDescent="0.25">
      <c r="A187" s="715" t="s">
        <v>29</v>
      </c>
      <c r="B187" s="14">
        <f t="shared" si="2"/>
        <v>173</v>
      </c>
      <c r="C187" s="41" t="s">
        <v>109</v>
      </c>
      <c r="D187" s="351">
        <v>0</v>
      </c>
      <c r="E187" s="494" t="s">
        <v>19</v>
      </c>
      <c r="F187" s="139"/>
      <c r="G187" s="139"/>
      <c r="H187" s="139"/>
      <c r="I187" s="139"/>
    </row>
    <row r="188" spans="1:9" s="9" customFormat="1" ht="60" x14ac:dyDescent="0.25">
      <c r="A188" s="715"/>
      <c r="B188" s="14">
        <f t="shared" si="2"/>
        <v>174</v>
      </c>
      <c r="C188" s="41" t="s">
        <v>426</v>
      </c>
      <c r="D188" s="351">
        <v>0</v>
      </c>
      <c r="E188" s="494" t="s">
        <v>19</v>
      </c>
      <c r="F188" s="139"/>
      <c r="G188" s="139"/>
      <c r="H188" s="139"/>
      <c r="I188" s="139"/>
    </row>
    <row r="189" spans="1:9" s="9" customFormat="1" ht="75" x14ac:dyDescent="0.25">
      <c r="A189" s="715"/>
      <c r="B189" s="14">
        <f t="shared" si="2"/>
        <v>175</v>
      </c>
      <c r="C189" s="41" t="s">
        <v>427</v>
      </c>
      <c r="D189" s="351">
        <v>0</v>
      </c>
      <c r="E189" s="494" t="s">
        <v>19</v>
      </c>
      <c r="F189" s="139"/>
      <c r="G189" s="139"/>
      <c r="H189" s="139"/>
      <c r="I189" s="139"/>
    </row>
    <row r="190" spans="1:9" s="9" customFormat="1" thickBot="1" x14ac:dyDescent="0.3">
      <c r="A190" s="715"/>
      <c r="B190" s="14">
        <f t="shared" si="2"/>
        <v>176</v>
      </c>
      <c r="C190" s="41" t="s">
        <v>339</v>
      </c>
      <c r="D190" s="390">
        <v>0</v>
      </c>
      <c r="E190" s="642" t="s">
        <v>19</v>
      </c>
      <c r="F190" s="139">
        <f>COUNTIF(E191:E192,"s")</f>
        <v>0</v>
      </c>
      <c r="G190" s="139"/>
      <c r="H190" s="139"/>
      <c r="I190" s="139"/>
    </row>
    <row r="191" spans="1:9" s="9" customFormat="1" ht="30" x14ac:dyDescent="0.25">
      <c r="A191" s="715"/>
      <c r="B191" s="14">
        <f t="shared" si="2"/>
        <v>177</v>
      </c>
      <c r="C191" s="41" t="s">
        <v>390</v>
      </c>
      <c r="D191" s="94">
        <v>5</v>
      </c>
      <c r="E191" s="483" t="s">
        <v>19</v>
      </c>
      <c r="F191" s="620" t="str">
        <f>IF(F190&gt;1,"ERROR, seleccionar només una S","")</f>
        <v/>
      </c>
      <c r="G191" s="139"/>
      <c r="H191" s="139"/>
      <c r="I191" s="139"/>
    </row>
    <row r="192" spans="1:9" s="9" customFormat="1" thickBot="1" x14ac:dyDescent="0.3">
      <c r="A192" s="715"/>
      <c r="B192" s="14">
        <f t="shared" si="2"/>
        <v>178</v>
      </c>
      <c r="C192" s="180" t="s">
        <v>389</v>
      </c>
      <c r="D192" s="95">
        <v>10</v>
      </c>
      <c r="E192" s="480" t="s">
        <v>19</v>
      </c>
      <c r="F192" s="272"/>
      <c r="G192" s="139"/>
      <c r="H192" s="139"/>
      <c r="I192" s="139"/>
    </row>
    <row r="193" spans="1:9" s="9" customFormat="1" ht="15" x14ac:dyDescent="0.25">
      <c r="A193" s="715"/>
      <c r="B193" s="14">
        <f t="shared" si="2"/>
        <v>179</v>
      </c>
      <c r="C193" s="41" t="s">
        <v>94</v>
      </c>
      <c r="D193" s="484">
        <v>0</v>
      </c>
      <c r="E193" s="486" t="s">
        <v>19</v>
      </c>
      <c r="F193" s="139"/>
      <c r="G193" s="139"/>
      <c r="H193" s="139"/>
      <c r="I193" s="139"/>
    </row>
    <row r="194" spans="1:9" s="9" customFormat="1" ht="15" x14ac:dyDescent="0.25">
      <c r="A194" s="715"/>
      <c r="B194" s="14">
        <f t="shared" si="2"/>
        <v>180</v>
      </c>
      <c r="C194" s="38" t="s">
        <v>308</v>
      </c>
      <c r="D194" s="351">
        <v>0</v>
      </c>
      <c r="E194" s="494" t="s">
        <v>19</v>
      </c>
      <c r="F194" s="252"/>
      <c r="G194" s="252">
        <v>0</v>
      </c>
      <c r="H194" s="252">
        <v>0</v>
      </c>
      <c r="I194" s="253"/>
    </row>
    <row r="195" spans="1:9" s="9" customFormat="1" ht="15" x14ac:dyDescent="0.25">
      <c r="A195" s="715"/>
      <c r="B195" s="14">
        <f t="shared" si="2"/>
        <v>181</v>
      </c>
      <c r="C195" s="41" t="s">
        <v>92</v>
      </c>
      <c r="D195" s="14">
        <v>5</v>
      </c>
      <c r="E195" s="494" t="s">
        <v>19</v>
      </c>
      <c r="F195" s="139"/>
      <c r="G195" s="139"/>
      <c r="H195" s="139"/>
      <c r="I195" s="139"/>
    </row>
    <row r="196" spans="1:9" s="9" customFormat="1" ht="15" x14ac:dyDescent="0.25">
      <c r="A196" s="715"/>
      <c r="B196" s="14">
        <f t="shared" si="2"/>
        <v>182</v>
      </c>
      <c r="C196" s="41" t="s">
        <v>362</v>
      </c>
      <c r="D196" s="15">
        <v>5</v>
      </c>
      <c r="E196" s="494" t="s">
        <v>19</v>
      </c>
      <c r="F196" s="139"/>
      <c r="G196" s="139"/>
      <c r="H196" s="139"/>
      <c r="I196" s="139"/>
    </row>
    <row r="197" spans="1:9" s="9" customFormat="1" ht="15" x14ac:dyDescent="0.25">
      <c r="A197" s="715"/>
      <c r="B197" s="14">
        <f t="shared" si="2"/>
        <v>183</v>
      </c>
      <c r="C197" s="41" t="s">
        <v>363</v>
      </c>
      <c r="D197" s="15">
        <v>5</v>
      </c>
      <c r="E197" s="494" t="s">
        <v>19</v>
      </c>
      <c r="F197" s="139"/>
      <c r="G197" s="139"/>
      <c r="H197" s="139"/>
      <c r="I197" s="139"/>
    </row>
    <row r="198" spans="1:9" s="9" customFormat="1" ht="15" x14ac:dyDescent="0.25">
      <c r="A198" s="715"/>
      <c r="B198" s="14">
        <f t="shared" si="2"/>
        <v>184</v>
      </c>
      <c r="C198" s="617" t="s">
        <v>364</v>
      </c>
      <c r="D198" s="14">
        <v>5</v>
      </c>
      <c r="E198" s="494" t="s">
        <v>19</v>
      </c>
      <c r="F198" s="139"/>
      <c r="G198" s="139"/>
      <c r="H198" s="139"/>
      <c r="I198" s="139"/>
    </row>
    <row r="199" spans="1:9" s="9" customFormat="1" ht="15" x14ac:dyDescent="0.25">
      <c r="A199" s="715"/>
      <c r="B199" s="14">
        <f t="shared" si="2"/>
        <v>185</v>
      </c>
      <c r="C199" s="41" t="s">
        <v>341</v>
      </c>
      <c r="D199" s="14">
        <v>5</v>
      </c>
      <c r="E199" s="494" t="s">
        <v>19</v>
      </c>
      <c r="F199" s="139"/>
      <c r="G199" s="139"/>
      <c r="H199" s="139"/>
      <c r="I199" s="139"/>
    </row>
    <row r="200" spans="1:9" s="9" customFormat="1" ht="15" x14ac:dyDescent="0.25">
      <c r="A200" s="715"/>
      <c r="B200" s="14">
        <f t="shared" si="2"/>
        <v>186</v>
      </c>
      <c r="C200" s="618" t="s">
        <v>110</v>
      </c>
      <c r="D200" s="14">
        <v>5</v>
      </c>
      <c r="E200" s="494" t="s">
        <v>19</v>
      </c>
      <c r="F200" s="139"/>
      <c r="G200" s="139"/>
      <c r="H200" s="139"/>
      <c r="I200" s="139"/>
    </row>
    <row r="201" spans="1:9" s="9" customFormat="1" ht="15" x14ac:dyDescent="0.25">
      <c r="A201" s="715"/>
      <c r="B201" s="14">
        <f t="shared" si="2"/>
        <v>187</v>
      </c>
      <c r="C201" s="41" t="s">
        <v>111</v>
      </c>
      <c r="D201" s="15">
        <v>5</v>
      </c>
      <c r="E201" s="494" t="s">
        <v>19</v>
      </c>
      <c r="F201" s="139"/>
      <c r="G201" s="139"/>
      <c r="H201" s="139"/>
      <c r="I201" s="139"/>
    </row>
    <row r="202" spans="1:9" s="9" customFormat="1" thickBot="1" x14ac:dyDescent="0.3">
      <c r="A202" s="735"/>
      <c r="B202" s="21">
        <f t="shared" si="2"/>
        <v>188</v>
      </c>
      <c r="C202" s="619" t="s">
        <v>340</v>
      </c>
      <c r="D202" s="43">
        <v>10</v>
      </c>
      <c r="E202" s="544" t="s">
        <v>19</v>
      </c>
      <c r="F202" s="139"/>
      <c r="G202" s="139"/>
      <c r="H202" s="139"/>
      <c r="I202" s="139"/>
    </row>
    <row r="203" spans="1:9" s="9" customFormat="1" thickBot="1" x14ac:dyDescent="0.3">
      <c r="A203" s="22"/>
      <c r="B203" s="23"/>
      <c r="C203" s="201" t="s">
        <v>221</v>
      </c>
      <c r="D203" s="621">
        <v>555</v>
      </c>
      <c r="E203" s="8"/>
      <c r="F203" s="139"/>
      <c r="G203" s="139"/>
      <c r="H203" s="139"/>
      <c r="I203" s="139"/>
    </row>
    <row r="204" spans="1:9" s="9" customFormat="1" thickBot="1" x14ac:dyDescent="0.3">
      <c r="A204" s="22"/>
      <c r="B204" s="23"/>
      <c r="C204" s="198" t="s">
        <v>365</v>
      </c>
      <c r="D204" s="199">
        <f>SUMIF($E$43:$E$202,"S",D43:D202)</f>
        <v>0</v>
      </c>
      <c r="E204" s="8"/>
      <c r="F204" s="139"/>
      <c r="G204" s="139"/>
      <c r="H204" s="139"/>
      <c r="I204" s="139"/>
    </row>
    <row r="205" spans="1:9" s="9" customFormat="1" thickBot="1" x14ac:dyDescent="0.3">
      <c r="A205" s="22"/>
      <c r="B205" s="23"/>
      <c r="C205" s="24"/>
      <c r="D205" s="196">
        <f>D204/D203</f>
        <v>0</v>
      </c>
      <c r="E205" s="8"/>
      <c r="F205" s="139"/>
      <c r="G205" s="139"/>
      <c r="H205" s="139"/>
      <c r="I205" s="139"/>
    </row>
    <row r="206" spans="1:9" s="9" customFormat="1" thickBot="1" x14ac:dyDescent="0.3">
      <c r="A206" s="22"/>
      <c r="B206" s="23"/>
      <c r="C206" s="25"/>
      <c r="D206" s="26"/>
      <c r="E206" s="8"/>
      <c r="F206" s="139"/>
      <c r="G206" s="139"/>
      <c r="H206" s="139"/>
      <c r="I206" s="139"/>
    </row>
    <row r="207" spans="1:9" s="9" customFormat="1" thickBot="1" x14ac:dyDescent="0.3">
      <c r="A207" s="27"/>
      <c r="B207" s="28"/>
      <c r="C207" s="208" t="s">
        <v>222</v>
      </c>
      <c r="D207" s="203">
        <f>COUNTIF(D43:D202,"=0")</f>
        <v>82</v>
      </c>
      <c r="E207" s="29"/>
      <c r="F207" s="139"/>
      <c r="G207" s="139"/>
      <c r="H207" s="139"/>
      <c r="I207" s="139"/>
    </row>
    <row r="208" spans="1:9" s="32" customFormat="1" thickBot="1" x14ac:dyDescent="0.3">
      <c r="A208" s="30"/>
      <c r="B208" s="28"/>
      <c r="C208" s="209" t="s">
        <v>223</v>
      </c>
      <c r="D208" s="205">
        <f>COUNTIFS(D43:D202,"=0",$E$43:$E$202,"=S")</f>
        <v>0</v>
      </c>
      <c r="E208" s="31"/>
      <c r="F208" s="70"/>
      <c r="G208" s="70"/>
      <c r="H208" s="70"/>
      <c r="I208" s="70"/>
    </row>
    <row r="209" spans="1:9" s="32" customFormat="1" thickBot="1" x14ac:dyDescent="0.3">
      <c r="A209" s="30"/>
      <c r="B209" s="28"/>
      <c r="C209" s="33"/>
      <c r="D209" s="195">
        <f>D208/D207</f>
        <v>0</v>
      </c>
      <c r="E209" s="31"/>
      <c r="F209" s="70"/>
      <c r="G209" s="70"/>
      <c r="H209" s="70"/>
      <c r="I209" s="70"/>
    </row>
    <row r="210" spans="1:9" s="9" customFormat="1" ht="15" x14ac:dyDescent="0.25">
      <c r="A210" s="44"/>
      <c r="B210" s="44"/>
      <c r="C210" s="45"/>
      <c r="D210" s="26"/>
      <c r="E210" s="8"/>
      <c r="F210" s="139"/>
      <c r="G210" s="139"/>
      <c r="H210" s="139"/>
      <c r="I210" s="139"/>
    </row>
    <row r="211" spans="1:9" s="9" customFormat="1" thickBot="1" x14ac:dyDescent="0.3">
      <c r="A211" s="44"/>
      <c r="B211" s="46"/>
      <c r="C211" s="47"/>
      <c r="D211" s="44"/>
      <c r="E211" s="48"/>
      <c r="F211" s="139"/>
      <c r="G211" s="139"/>
      <c r="H211" s="139"/>
      <c r="I211" s="139"/>
    </row>
    <row r="212" spans="1:9" s="9" customFormat="1" thickBot="1" x14ac:dyDescent="0.3">
      <c r="A212" s="718" t="s">
        <v>112</v>
      </c>
      <c r="B212" s="719"/>
      <c r="C212" s="719"/>
      <c r="D212" s="622"/>
      <c r="E212" s="623"/>
      <c r="F212" s="139"/>
      <c r="G212" s="139"/>
      <c r="H212" s="139"/>
      <c r="I212" s="139"/>
    </row>
    <row r="213" spans="1:9" s="9" customFormat="1" ht="15" customHeight="1" x14ac:dyDescent="0.25">
      <c r="A213" s="724" t="s">
        <v>347</v>
      </c>
      <c r="B213" s="13">
        <f>B202+1</f>
        <v>189</v>
      </c>
      <c r="C213" s="366" t="s">
        <v>342</v>
      </c>
      <c r="D213" s="351">
        <v>0</v>
      </c>
      <c r="E213" s="494" t="s">
        <v>19</v>
      </c>
      <c r="F213" s="139"/>
      <c r="G213" s="139"/>
      <c r="H213" s="139"/>
      <c r="I213" s="139"/>
    </row>
    <row r="214" spans="1:9" s="9" customFormat="1" ht="45" x14ac:dyDescent="0.25">
      <c r="A214" s="736"/>
      <c r="B214" s="14">
        <f>B213+1</f>
        <v>190</v>
      </c>
      <c r="C214" s="41" t="s">
        <v>366</v>
      </c>
      <c r="D214" s="351">
        <v>0</v>
      </c>
      <c r="E214" s="494" t="s">
        <v>19</v>
      </c>
      <c r="F214" s="139"/>
      <c r="G214" s="139"/>
      <c r="H214" s="139"/>
      <c r="I214" s="139"/>
    </row>
    <row r="215" spans="1:9" s="9" customFormat="1" ht="30" x14ac:dyDescent="0.25">
      <c r="A215" s="736"/>
      <c r="B215" s="14">
        <f t="shared" ref="B215:B231" si="3">B214+1</f>
        <v>191</v>
      </c>
      <c r="C215" s="41" t="s">
        <v>348</v>
      </c>
      <c r="D215" s="351">
        <v>0</v>
      </c>
      <c r="E215" s="494" t="s">
        <v>19</v>
      </c>
      <c r="F215" s="139"/>
      <c r="G215" s="139"/>
      <c r="H215" s="139"/>
      <c r="I215" s="139"/>
    </row>
    <row r="216" spans="1:9" s="9" customFormat="1" thickBot="1" x14ac:dyDescent="0.3">
      <c r="A216" s="736"/>
      <c r="B216" s="14">
        <f t="shared" si="3"/>
        <v>192</v>
      </c>
      <c r="C216" s="41" t="s">
        <v>113</v>
      </c>
      <c r="D216" s="390">
        <v>0</v>
      </c>
      <c r="E216" s="642" t="s">
        <v>19</v>
      </c>
      <c r="F216" s="139">
        <f>COUNTIF(E217:E219,"s")</f>
        <v>0</v>
      </c>
      <c r="G216" s="139"/>
      <c r="H216" s="139"/>
      <c r="I216" s="139"/>
    </row>
    <row r="217" spans="1:9" s="9" customFormat="1" ht="15" x14ac:dyDescent="0.25">
      <c r="A217" s="736"/>
      <c r="B217" s="14">
        <f t="shared" si="3"/>
        <v>193</v>
      </c>
      <c r="C217" s="41" t="s">
        <v>114</v>
      </c>
      <c r="D217" s="94">
        <v>5</v>
      </c>
      <c r="E217" s="632" t="s">
        <v>19</v>
      </c>
      <c r="F217" s="137" t="str">
        <f>IF(F216&gt;1,"ERROR, seleccionar només una S","")</f>
        <v/>
      </c>
      <c r="G217" s="139"/>
      <c r="H217" s="139"/>
      <c r="I217" s="139"/>
    </row>
    <row r="218" spans="1:9" s="9" customFormat="1" ht="15" x14ac:dyDescent="0.25">
      <c r="A218" s="736"/>
      <c r="B218" s="14">
        <f t="shared" si="3"/>
        <v>194</v>
      </c>
      <c r="C218" s="41" t="s">
        <v>115</v>
      </c>
      <c r="D218" s="96">
        <v>5</v>
      </c>
      <c r="E218" s="634" t="s">
        <v>19</v>
      </c>
      <c r="F218" s="137"/>
      <c r="G218" s="139"/>
      <c r="H218" s="139"/>
      <c r="I218" s="139"/>
    </row>
    <row r="219" spans="1:9" s="9" customFormat="1" thickBot="1" x14ac:dyDescent="0.3">
      <c r="A219" s="736"/>
      <c r="B219" s="50">
        <f t="shared" si="3"/>
        <v>195</v>
      </c>
      <c r="C219" s="122" t="s">
        <v>116</v>
      </c>
      <c r="D219" s="650">
        <v>5</v>
      </c>
      <c r="E219" s="649" t="s">
        <v>19</v>
      </c>
      <c r="F219" s="137"/>
      <c r="G219" s="139"/>
      <c r="H219" s="139"/>
      <c r="I219" s="139"/>
    </row>
    <row r="220" spans="1:9" s="9" customFormat="1" thickBot="1" x14ac:dyDescent="0.3">
      <c r="A220" s="759" t="s">
        <v>380</v>
      </c>
      <c r="B220" s="730"/>
      <c r="C220" s="730"/>
      <c r="D220" s="755"/>
      <c r="E220" s="606" t="s">
        <v>19</v>
      </c>
      <c r="F220" s="139"/>
      <c r="G220" s="139"/>
      <c r="H220" s="139"/>
      <c r="I220" s="139"/>
    </row>
    <row r="221" spans="1:9" s="9" customFormat="1" ht="45" x14ac:dyDescent="0.25">
      <c r="A221" s="184" t="s">
        <v>117</v>
      </c>
      <c r="B221" s="13">
        <f>B219+1</f>
        <v>196</v>
      </c>
      <c r="C221" s="120" t="s">
        <v>412</v>
      </c>
      <c r="D221" s="484">
        <v>0</v>
      </c>
      <c r="E221" s="489" t="s">
        <v>19</v>
      </c>
      <c r="F221" s="139"/>
      <c r="G221" s="139"/>
      <c r="H221" s="139"/>
      <c r="I221" s="139"/>
    </row>
    <row r="222" spans="1:9" s="9" customFormat="1" ht="30.75" thickBot="1" x14ac:dyDescent="0.3">
      <c r="A222" s="181" t="s">
        <v>11</v>
      </c>
      <c r="B222" s="14">
        <f t="shared" si="3"/>
        <v>197</v>
      </c>
      <c r="C222" s="38" t="s">
        <v>395</v>
      </c>
      <c r="D222" s="390">
        <v>0</v>
      </c>
      <c r="E222" s="642" t="s">
        <v>19</v>
      </c>
      <c r="F222" s="139">
        <f>COUNTIF(E223:E225,"s")</f>
        <v>0</v>
      </c>
      <c r="G222" s="139"/>
      <c r="H222" s="139"/>
      <c r="I222" s="139"/>
    </row>
    <row r="223" spans="1:9" s="9" customFormat="1" ht="30" x14ac:dyDescent="0.25">
      <c r="A223" s="725" t="s">
        <v>118</v>
      </c>
      <c r="B223" s="14">
        <f>B222+1</f>
        <v>198</v>
      </c>
      <c r="C223" s="16" t="s">
        <v>396</v>
      </c>
      <c r="D223" s="94">
        <v>5</v>
      </c>
      <c r="E223" s="632" t="s">
        <v>19</v>
      </c>
      <c r="F223" s="137" t="str">
        <f>IF(F222&gt;1,"ERROR, seleccionar només una S","")</f>
        <v/>
      </c>
      <c r="G223" s="139"/>
      <c r="H223" s="139"/>
      <c r="I223" s="139"/>
    </row>
    <row r="224" spans="1:9" s="9" customFormat="1" ht="30" x14ac:dyDescent="0.25">
      <c r="A224" s="725"/>
      <c r="B224" s="14">
        <f t="shared" si="3"/>
        <v>199</v>
      </c>
      <c r="C224" s="16" t="s">
        <v>397</v>
      </c>
      <c r="D224" s="96">
        <v>10</v>
      </c>
      <c r="E224" s="634" t="s">
        <v>19</v>
      </c>
      <c r="F224" s="137"/>
      <c r="G224" s="139"/>
      <c r="H224" s="139"/>
      <c r="I224" s="139"/>
    </row>
    <row r="225" spans="1:9" s="9" customFormat="1" ht="30.75" thickBot="1" x14ac:dyDescent="0.3">
      <c r="A225" s="725"/>
      <c r="B225" s="14">
        <f t="shared" si="3"/>
        <v>200</v>
      </c>
      <c r="C225" s="16" t="s">
        <v>413</v>
      </c>
      <c r="D225" s="95">
        <v>15</v>
      </c>
      <c r="E225" s="633" t="s">
        <v>19</v>
      </c>
      <c r="F225" s="137"/>
      <c r="G225" s="139"/>
      <c r="H225" s="139"/>
      <c r="I225" s="139"/>
    </row>
    <row r="226" spans="1:9" s="9" customFormat="1" ht="15" x14ac:dyDescent="0.25">
      <c r="A226" s="725"/>
      <c r="B226" s="14">
        <f t="shared" si="3"/>
        <v>201</v>
      </c>
      <c r="C226" s="18" t="s">
        <v>119</v>
      </c>
      <c r="D226" s="405">
        <v>5</v>
      </c>
      <c r="E226" s="486" t="s">
        <v>19</v>
      </c>
      <c r="F226" s="139"/>
      <c r="G226" s="139"/>
      <c r="H226" s="139"/>
      <c r="I226" s="139"/>
    </row>
    <row r="227" spans="1:9" s="9" customFormat="1" ht="45.75" thickBot="1" x14ac:dyDescent="0.3">
      <c r="A227" s="722"/>
      <c r="B227" s="50">
        <f t="shared" si="3"/>
        <v>202</v>
      </c>
      <c r="C227" s="52" t="s">
        <v>237</v>
      </c>
      <c r="D227" s="351">
        <v>0</v>
      </c>
      <c r="E227" s="494" t="s">
        <v>19</v>
      </c>
      <c r="F227" s="139"/>
      <c r="G227" s="139"/>
      <c r="H227" s="139"/>
      <c r="I227" s="139"/>
    </row>
    <row r="228" spans="1:9" s="9" customFormat="1" thickBot="1" x14ac:dyDescent="0.3">
      <c r="A228" s="759" t="s">
        <v>381</v>
      </c>
      <c r="B228" s="730"/>
      <c r="C228" s="730"/>
      <c r="D228" s="785"/>
      <c r="E228" s="786"/>
      <c r="F228" s="139"/>
      <c r="G228" s="139"/>
      <c r="H228" s="139"/>
      <c r="I228" s="139"/>
    </row>
    <row r="229" spans="1:9" s="9" customFormat="1" thickBot="1" x14ac:dyDescent="0.3">
      <c r="A229" s="723" t="s">
        <v>120</v>
      </c>
      <c r="B229" s="13">
        <f>B227+1</f>
        <v>203</v>
      </c>
      <c r="C229" s="625" t="s">
        <v>121</v>
      </c>
      <c r="D229" s="390">
        <v>0</v>
      </c>
      <c r="E229" s="642" t="s">
        <v>19</v>
      </c>
      <c r="F229" s="139">
        <f>COUNTIF(E230:E231,"s")</f>
        <v>0</v>
      </c>
      <c r="G229" s="139"/>
      <c r="H229" s="139"/>
      <c r="I229" s="139"/>
    </row>
    <row r="230" spans="1:9" s="9" customFormat="1" ht="15" x14ac:dyDescent="0.25">
      <c r="A230" s="725"/>
      <c r="B230" s="14">
        <f t="shared" si="3"/>
        <v>204</v>
      </c>
      <c r="C230" s="18" t="s">
        <v>122</v>
      </c>
      <c r="D230" s="94">
        <v>5</v>
      </c>
      <c r="E230" s="632" t="s">
        <v>19</v>
      </c>
      <c r="F230" s="137" t="str">
        <f>IF(F229&gt;1,"ERROR, seleccionar només una S","")</f>
        <v/>
      </c>
      <c r="G230" s="139"/>
      <c r="H230" s="139"/>
      <c r="I230" s="139"/>
    </row>
    <row r="231" spans="1:9" s="9" customFormat="1" thickBot="1" x14ac:dyDescent="0.3">
      <c r="A231" s="725"/>
      <c r="B231" s="50">
        <f t="shared" si="3"/>
        <v>205</v>
      </c>
      <c r="C231" s="121" t="s">
        <v>123</v>
      </c>
      <c r="D231" s="95">
        <v>10</v>
      </c>
      <c r="E231" s="633" t="s">
        <v>19</v>
      </c>
      <c r="F231" s="137"/>
      <c r="G231" s="139"/>
      <c r="H231" s="139"/>
      <c r="I231" s="139"/>
    </row>
    <row r="232" spans="1:9" s="9" customFormat="1" ht="15.75" customHeight="1" thickBot="1" x14ac:dyDescent="0.3">
      <c r="A232" s="725"/>
      <c r="B232" s="781" t="s">
        <v>480</v>
      </c>
      <c r="C232" s="728"/>
      <c r="D232" s="782"/>
      <c r="E232" s="783"/>
      <c r="F232" s="139"/>
      <c r="G232" s="139"/>
      <c r="H232" s="139"/>
      <c r="I232" s="139"/>
    </row>
    <row r="233" spans="1:9" s="9" customFormat="1" ht="15" x14ac:dyDescent="0.25">
      <c r="A233" s="725"/>
      <c r="B233" s="14">
        <f>B231+1</f>
        <v>206</v>
      </c>
      <c r="C233" s="626" t="s">
        <v>124</v>
      </c>
      <c r="D233" s="351">
        <v>0</v>
      </c>
      <c r="E233" s="494" t="s">
        <v>19</v>
      </c>
      <c r="F233" s="139"/>
      <c r="G233" s="139"/>
      <c r="H233" s="139"/>
      <c r="I233" s="139"/>
    </row>
    <row r="234" spans="1:9" s="9" customFormat="1" ht="15" x14ac:dyDescent="0.25">
      <c r="A234" s="725"/>
      <c r="B234" s="14">
        <f>B233+1</f>
        <v>207</v>
      </c>
      <c r="C234" s="1" t="s">
        <v>125</v>
      </c>
      <c r="D234" s="351">
        <v>0</v>
      </c>
      <c r="E234" s="494" t="s">
        <v>19</v>
      </c>
      <c r="F234" s="139"/>
      <c r="G234" s="139"/>
      <c r="H234" s="139"/>
      <c r="I234" s="139"/>
    </row>
    <row r="235" spans="1:9" s="9" customFormat="1" ht="15" x14ac:dyDescent="0.25">
      <c r="A235" s="725"/>
      <c r="B235" s="14">
        <f t="shared" ref="B235:B299" si="4">B234+1</f>
        <v>208</v>
      </c>
      <c r="C235" s="1" t="s">
        <v>126</v>
      </c>
      <c r="D235" s="351">
        <v>0</v>
      </c>
      <c r="E235" s="494" t="s">
        <v>19</v>
      </c>
      <c r="F235" s="139"/>
      <c r="G235" s="139"/>
      <c r="H235" s="139"/>
      <c r="I235" s="139"/>
    </row>
    <row r="236" spans="1:9" s="9" customFormat="1" ht="15" x14ac:dyDescent="0.25">
      <c r="A236" s="725"/>
      <c r="B236" s="14">
        <f t="shared" si="4"/>
        <v>209</v>
      </c>
      <c r="C236" s="1" t="s">
        <v>127</v>
      </c>
      <c r="D236" s="351">
        <v>0</v>
      </c>
      <c r="E236" s="494" t="s">
        <v>19</v>
      </c>
      <c r="F236" s="139"/>
      <c r="G236" s="139"/>
      <c r="H236" s="139"/>
      <c r="I236" s="139"/>
    </row>
    <row r="237" spans="1:9" s="9" customFormat="1" ht="15" x14ac:dyDescent="0.25">
      <c r="A237" s="725"/>
      <c r="B237" s="14">
        <f t="shared" si="4"/>
        <v>210</v>
      </c>
      <c r="C237" s="1" t="s">
        <v>128</v>
      </c>
      <c r="D237" s="351">
        <v>0</v>
      </c>
      <c r="E237" s="494" t="s">
        <v>19</v>
      </c>
      <c r="F237" s="139"/>
      <c r="G237" s="139"/>
      <c r="H237" s="139"/>
      <c r="I237" s="139"/>
    </row>
    <row r="238" spans="1:9" s="9" customFormat="1" ht="15" x14ac:dyDescent="0.25">
      <c r="A238" s="725"/>
      <c r="B238" s="14">
        <f t="shared" si="4"/>
        <v>211</v>
      </c>
      <c r="C238" s="1" t="s">
        <v>129</v>
      </c>
      <c r="D238" s="351">
        <v>0</v>
      </c>
      <c r="E238" s="494" t="s">
        <v>19</v>
      </c>
      <c r="F238" s="139"/>
      <c r="G238" s="139"/>
      <c r="H238" s="139"/>
      <c r="I238" s="139"/>
    </row>
    <row r="239" spans="1:9" s="9" customFormat="1" ht="15" x14ac:dyDescent="0.25">
      <c r="A239" s="725"/>
      <c r="B239" s="14">
        <f t="shared" si="4"/>
        <v>212</v>
      </c>
      <c r="C239" s="1" t="s">
        <v>130</v>
      </c>
      <c r="D239" s="351">
        <v>0</v>
      </c>
      <c r="E239" s="494" t="s">
        <v>19</v>
      </c>
      <c r="F239" s="139"/>
      <c r="G239" s="139"/>
      <c r="H239" s="139"/>
      <c r="I239" s="139"/>
    </row>
    <row r="240" spans="1:9" s="9" customFormat="1" ht="15" x14ac:dyDescent="0.25">
      <c r="A240" s="725"/>
      <c r="B240" s="14">
        <f t="shared" si="4"/>
        <v>213</v>
      </c>
      <c r="C240" s="1" t="s">
        <v>131</v>
      </c>
      <c r="D240" s="14">
        <v>5</v>
      </c>
      <c r="E240" s="494" t="s">
        <v>19</v>
      </c>
      <c r="F240" s="139"/>
      <c r="G240" s="139"/>
      <c r="H240" s="139"/>
      <c r="I240" s="139"/>
    </row>
    <row r="241" spans="1:9" s="9" customFormat="1" ht="15" x14ac:dyDescent="0.25">
      <c r="A241" s="725"/>
      <c r="B241" s="14">
        <f t="shared" si="4"/>
        <v>214</v>
      </c>
      <c r="C241" s="1" t="s">
        <v>132</v>
      </c>
      <c r="D241" s="14">
        <v>2</v>
      </c>
      <c r="E241" s="494" t="s">
        <v>19</v>
      </c>
      <c r="F241" s="139"/>
      <c r="G241" s="139"/>
      <c r="H241" s="139"/>
      <c r="I241" s="139"/>
    </row>
    <row r="242" spans="1:9" s="9" customFormat="1" thickBot="1" x14ac:dyDescent="0.3">
      <c r="A242" s="725"/>
      <c r="B242" s="14">
        <f t="shared" si="4"/>
        <v>215</v>
      </c>
      <c r="C242" s="1" t="s">
        <v>133</v>
      </c>
      <c r="D242" s="390">
        <v>0</v>
      </c>
      <c r="E242" s="642" t="s">
        <v>19</v>
      </c>
      <c r="F242" s="139">
        <f>COUNTIF(E243:E244,"s")</f>
        <v>0</v>
      </c>
      <c r="G242" s="139"/>
      <c r="H242" s="139"/>
      <c r="I242" s="139"/>
    </row>
    <row r="243" spans="1:9" s="9" customFormat="1" ht="15" x14ac:dyDescent="0.25">
      <c r="A243" s="725"/>
      <c r="B243" s="14">
        <f t="shared" si="4"/>
        <v>216</v>
      </c>
      <c r="C243" s="1" t="s">
        <v>134</v>
      </c>
      <c r="D243" s="94">
        <v>1</v>
      </c>
      <c r="E243" s="632" t="s">
        <v>19</v>
      </c>
      <c r="F243" s="137" t="str">
        <f>IF(F242&gt;1,"ERROR, seleccionar només una S","")</f>
        <v/>
      </c>
      <c r="G243" s="139"/>
      <c r="H243" s="139"/>
      <c r="I243" s="139"/>
    </row>
    <row r="244" spans="1:9" s="9" customFormat="1" thickBot="1" x14ac:dyDescent="0.3">
      <c r="A244" s="725"/>
      <c r="B244" s="14">
        <f t="shared" si="4"/>
        <v>217</v>
      </c>
      <c r="C244" s="1" t="s">
        <v>135</v>
      </c>
      <c r="D244" s="95">
        <v>2</v>
      </c>
      <c r="E244" s="633" t="s">
        <v>19</v>
      </c>
      <c r="F244" s="137"/>
      <c r="G244" s="139"/>
      <c r="H244" s="139"/>
      <c r="I244" s="139"/>
    </row>
    <row r="245" spans="1:9" s="9" customFormat="1" ht="15" x14ac:dyDescent="0.25">
      <c r="A245" s="725"/>
      <c r="B245" s="14">
        <f t="shared" si="4"/>
        <v>218</v>
      </c>
      <c r="C245" s="1" t="s">
        <v>136</v>
      </c>
      <c r="D245" s="405">
        <v>1</v>
      </c>
      <c r="E245" s="486" t="s">
        <v>19</v>
      </c>
      <c r="F245" s="139"/>
      <c r="G245" s="139"/>
      <c r="H245" s="139"/>
      <c r="I245" s="139"/>
    </row>
    <row r="246" spans="1:9" s="9" customFormat="1" ht="15" x14ac:dyDescent="0.25">
      <c r="A246" s="725"/>
      <c r="B246" s="14">
        <f t="shared" si="4"/>
        <v>219</v>
      </c>
      <c r="C246" s="1" t="s">
        <v>137</v>
      </c>
      <c r="D246" s="15">
        <v>1</v>
      </c>
      <c r="E246" s="494" t="s">
        <v>19</v>
      </c>
      <c r="F246" s="139"/>
      <c r="G246" s="139"/>
      <c r="H246" s="139"/>
      <c r="I246" s="139"/>
    </row>
    <row r="247" spans="1:9" s="9" customFormat="1" ht="15" x14ac:dyDescent="0.25">
      <c r="A247" s="725"/>
      <c r="B247" s="14">
        <f t="shared" si="4"/>
        <v>220</v>
      </c>
      <c r="C247" s="1" t="s">
        <v>138</v>
      </c>
      <c r="D247" s="15">
        <v>1</v>
      </c>
      <c r="E247" s="494" t="s">
        <v>19</v>
      </c>
      <c r="F247" s="139"/>
      <c r="G247" s="139"/>
      <c r="H247" s="139"/>
      <c r="I247" s="139"/>
    </row>
    <row r="248" spans="1:9" s="9" customFormat="1" ht="15" x14ac:dyDescent="0.25">
      <c r="A248" s="725"/>
      <c r="B248" s="14">
        <f t="shared" si="4"/>
        <v>221</v>
      </c>
      <c r="C248" s="1" t="s">
        <v>139</v>
      </c>
      <c r="D248" s="15">
        <v>1</v>
      </c>
      <c r="E248" s="494" t="s">
        <v>19</v>
      </c>
      <c r="F248" s="139"/>
      <c r="G248" s="139"/>
      <c r="H248" s="139"/>
      <c r="I248" s="139"/>
    </row>
    <row r="249" spans="1:9" s="9" customFormat="1" ht="15" x14ac:dyDescent="0.25">
      <c r="A249" s="725"/>
      <c r="B249" s="14">
        <f t="shared" si="4"/>
        <v>222</v>
      </c>
      <c r="C249" s="1" t="s">
        <v>140</v>
      </c>
      <c r="D249" s="628">
        <v>1</v>
      </c>
      <c r="E249" s="494" t="s">
        <v>19</v>
      </c>
      <c r="F249" s="139"/>
      <c r="G249" s="139"/>
      <c r="H249" s="139"/>
      <c r="I249" s="139"/>
    </row>
    <row r="250" spans="1:9" s="9" customFormat="1" thickBot="1" x14ac:dyDescent="0.3">
      <c r="A250" s="725"/>
      <c r="B250" s="14">
        <f t="shared" si="4"/>
        <v>223</v>
      </c>
      <c r="C250" s="1" t="s">
        <v>141</v>
      </c>
      <c r="D250" s="390">
        <v>0</v>
      </c>
      <c r="E250" s="642" t="s">
        <v>19</v>
      </c>
      <c r="F250" s="139">
        <f>COUNTIF(E251:E252,"s")</f>
        <v>0</v>
      </c>
      <c r="G250" s="139"/>
      <c r="H250" s="139"/>
      <c r="I250" s="139"/>
    </row>
    <row r="251" spans="1:9" s="9" customFormat="1" ht="15" x14ac:dyDescent="0.25">
      <c r="A251" s="725"/>
      <c r="B251" s="14">
        <f t="shared" si="4"/>
        <v>224</v>
      </c>
      <c r="C251" s="1" t="s">
        <v>218</v>
      </c>
      <c r="D251" s="94">
        <v>1</v>
      </c>
      <c r="E251" s="632" t="s">
        <v>19</v>
      </c>
      <c r="F251" s="137" t="str">
        <f>IF(F250&gt;1,"ERROR, seleccionar només una S","")</f>
        <v/>
      </c>
      <c r="G251" s="139"/>
      <c r="H251" s="139"/>
      <c r="I251" s="139"/>
    </row>
    <row r="252" spans="1:9" s="9" customFormat="1" thickBot="1" x14ac:dyDescent="0.3">
      <c r="A252" s="725"/>
      <c r="B252" s="14">
        <f t="shared" si="4"/>
        <v>225</v>
      </c>
      <c r="C252" s="1" t="s">
        <v>142</v>
      </c>
      <c r="D252" s="95">
        <v>2</v>
      </c>
      <c r="E252" s="633" t="s">
        <v>19</v>
      </c>
      <c r="F252" s="139"/>
      <c r="G252" s="139"/>
      <c r="H252" s="139"/>
      <c r="I252" s="54"/>
    </row>
    <row r="253" spans="1:9" s="9" customFormat="1" ht="15" x14ac:dyDescent="0.25">
      <c r="A253" s="725"/>
      <c r="B253" s="14">
        <f t="shared" si="4"/>
        <v>226</v>
      </c>
      <c r="C253" s="1" t="s">
        <v>143</v>
      </c>
      <c r="D253" s="94">
        <v>1</v>
      </c>
      <c r="E253" s="632" t="s">
        <v>19</v>
      </c>
      <c r="F253" s="137"/>
      <c r="G253" s="139"/>
      <c r="H253" s="139"/>
      <c r="I253" s="54"/>
    </row>
    <row r="254" spans="1:9" s="9" customFormat="1" ht="15" x14ac:dyDescent="0.25">
      <c r="A254" s="725"/>
      <c r="B254" s="14">
        <f t="shared" si="4"/>
        <v>227</v>
      </c>
      <c r="C254" s="1" t="s">
        <v>144</v>
      </c>
      <c r="D254" s="96">
        <v>2</v>
      </c>
      <c r="E254" s="634" t="s">
        <v>19</v>
      </c>
      <c r="F254" s="137"/>
      <c r="G254" s="139"/>
      <c r="H254" s="139"/>
      <c r="I254" s="54"/>
    </row>
    <row r="255" spans="1:9" s="9" customFormat="1" thickBot="1" x14ac:dyDescent="0.3">
      <c r="A255" s="725"/>
      <c r="B255" s="14">
        <f t="shared" si="4"/>
        <v>228</v>
      </c>
      <c r="C255" s="18" t="s">
        <v>145</v>
      </c>
      <c r="D255" s="95">
        <v>3</v>
      </c>
      <c r="E255" s="633" t="s">
        <v>19</v>
      </c>
      <c r="F255" s="139"/>
      <c r="G255" s="139"/>
      <c r="H255" s="139"/>
      <c r="I255" s="54"/>
    </row>
    <row r="256" spans="1:9" s="9" customFormat="1" ht="15" x14ac:dyDescent="0.25">
      <c r="A256" s="725"/>
      <c r="B256" s="14">
        <f t="shared" si="4"/>
        <v>229</v>
      </c>
      <c r="C256" s="1" t="s">
        <v>146</v>
      </c>
      <c r="D256" s="94">
        <v>1</v>
      </c>
      <c r="E256" s="632" t="s">
        <v>19</v>
      </c>
      <c r="F256" s="137"/>
      <c r="G256" s="139"/>
      <c r="H256" s="139"/>
      <c r="I256" s="139"/>
    </row>
    <row r="257" spans="1:9" s="9" customFormat="1" thickBot="1" x14ac:dyDescent="0.3">
      <c r="A257" s="725"/>
      <c r="B257" s="14">
        <f t="shared" si="4"/>
        <v>230</v>
      </c>
      <c r="C257" s="18" t="s">
        <v>147</v>
      </c>
      <c r="D257" s="95">
        <v>2</v>
      </c>
      <c r="E257" s="633" t="s">
        <v>19</v>
      </c>
      <c r="F257" s="139">
        <f>COUNTIF(E258:E259,"s")</f>
        <v>1</v>
      </c>
      <c r="G257" s="139"/>
      <c r="H257" s="139"/>
      <c r="I257" s="139"/>
    </row>
    <row r="258" spans="1:9" s="9" customFormat="1" ht="15" x14ac:dyDescent="0.25">
      <c r="A258" s="725"/>
      <c r="B258" s="14">
        <f t="shared" si="4"/>
        <v>231</v>
      </c>
      <c r="C258" s="18" t="s">
        <v>148</v>
      </c>
      <c r="D258" s="94">
        <v>1</v>
      </c>
      <c r="E258" s="651" t="s">
        <v>19</v>
      </c>
      <c r="F258" s="137" t="str">
        <f>IF(F257&gt;1,"ERROR, seleccionar només una S","")</f>
        <v/>
      </c>
      <c r="G258" s="139"/>
      <c r="H258" s="139"/>
      <c r="I258" s="139"/>
    </row>
    <row r="259" spans="1:9" s="9" customFormat="1" thickBot="1" x14ac:dyDescent="0.3">
      <c r="A259" s="725"/>
      <c r="B259" s="14">
        <f t="shared" si="4"/>
        <v>232</v>
      </c>
      <c r="C259" s="18" t="s">
        <v>149</v>
      </c>
      <c r="D259" s="95">
        <v>2</v>
      </c>
      <c r="E259" s="634" t="s">
        <v>10</v>
      </c>
      <c r="F259" s="137"/>
      <c r="G259" s="139"/>
      <c r="H259" s="139"/>
      <c r="I259" s="139"/>
    </row>
    <row r="260" spans="1:9" s="9" customFormat="1" ht="30" x14ac:dyDescent="0.25">
      <c r="A260" s="725"/>
      <c r="B260" s="14">
        <f t="shared" si="4"/>
        <v>233</v>
      </c>
      <c r="C260" s="627" t="s">
        <v>398</v>
      </c>
      <c r="D260" s="635">
        <v>10</v>
      </c>
      <c r="E260" s="486" t="s">
        <v>19</v>
      </c>
      <c r="F260" s="139"/>
      <c r="G260" s="139"/>
      <c r="H260" s="139"/>
      <c r="I260" s="139"/>
    </row>
    <row r="261" spans="1:9" s="9" customFormat="1" ht="60" x14ac:dyDescent="0.25">
      <c r="A261" s="725"/>
      <c r="B261" s="14">
        <f t="shared" si="4"/>
        <v>234</v>
      </c>
      <c r="C261" s="627" t="s">
        <v>399</v>
      </c>
      <c r="D261" s="378">
        <v>10</v>
      </c>
      <c r="E261" s="494" t="s">
        <v>19</v>
      </c>
      <c r="F261" s="139"/>
      <c r="G261" s="139"/>
      <c r="H261" s="139"/>
      <c r="I261" s="139"/>
    </row>
    <row r="262" spans="1:9" s="9" customFormat="1" ht="15" x14ac:dyDescent="0.25">
      <c r="A262" s="725"/>
      <c r="B262" s="14">
        <f t="shared" si="4"/>
        <v>235</v>
      </c>
      <c r="C262" s="18" t="s">
        <v>150</v>
      </c>
      <c r="D262" s="378">
        <v>10</v>
      </c>
      <c r="E262" s="494" t="s">
        <v>19</v>
      </c>
      <c r="F262" s="139"/>
      <c r="G262" s="139"/>
      <c r="H262" s="139"/>
      <c r="I262" s="139"/>
    </row>
    <row r="263" spans="1:9" s="9" customFormat="1" ht="45" x14ac:dyDescent="0.25">
      <c r="A263" s="725"/>
      <c r="B263" s="14">
        <f t="shared" si="4"/>
        <v>236</v>
      </c>
      <c r="C263" s="18" t="s">
        <v>238</v>
      </c>
      <c r="D263" s="15">
        <v>5</v>
      </c>
      <c r="E263" s="494" t="s">
        <v>19</v>
      </c>
      <c r="F263" s="139"/>
      <c r="G263" s="139"/>
      <c r="H263" s="139"/>
      <c r="I263" s="139"/>
    </row>
    <row r="264" spans="1:9" s="9" customFormat="1" ht="30" x14ac:dyDescent="0.25">
      <c r="A264" s="725"/>
      <c r="B264" s="14">
        <f t="shared" si="4"/>
        <v>237</v>
      </c>
      <c r="C264" s="18" t="s">
        <v>400</v>
      </c>
      <c r="D264" s="15">
        <v>5</v>
      </c>
      <c r="E264" s="494" t="s">
        <v>19</v>
      </c>
      <c r="F264" s="139"/>
      <c r="G264" s="139"/>
      <c r="H264" s="139"/>
      <c r="I264" s="139"/>
    </row>
    <row r="265" spans="1:9" s="9" customFormat="1" ht="15" x14ac:dyDescent="0.25">
      <c r="A265" s="725"/>
      <c r="B265" s="14">
        <f t="shared" si="4"/>
        <v>238</v>
      </c>
      <c r="C265" s="18" t="s">
        <v>119</v>
      </c>
      <c r="D265" s="14">
        <v>5</v>
      </c>
      <c r="E265" s="494" t="s">
        <v>19</v>
      </c>
      <c r="F265" s="139"/>
      <c r="G265" s="139"/>
      <c r="H265" s="139"/>
      <c r="I265" s="139"/>
    </row>
    <row r="266" spans="1:9" s="9" customFormat="1" ht="45.75" thickBot="1" x14ac:dyDescent="0.3">
      <c r="A266" s="725"/>
      <c r="B266" s="14">
        <f t="shared" si="4"/>
        <v>239</v>
      </c>
      <c r="C266" s="52" t="s">
        <v>239</v>
      </c>
      <c r="D266" s="370">
        <v>0</v>
      </c>
      <c r="E266" s="544" t="s">
        <v>19</v>
      </c>
      <c r="F266" s="139"/>
      <c r="G266" s="139"/>
      <c r="H266" s="139"/>
      <c r="I266" s="139"/>
    </row>
    <row r="267" spans="1:9" s="9" customFormat="1" thickBot="1" x14ac:dyDescent="0.3">
      <c r="A267" s="759" t="s">
        <v>265</v>
      </c>
      <c r="B267" s="730"/>
      <c r="C267" s="730"/>
      <c r="D267" s="784"/>
      <c r="E267" s="606" t="s">
        <v>19</v>
      </c>
      <c r="F267" s="139"/>
      <c r="G267" s="139"/>
      <c r="H267" s="139"/>
      <c r="I267" s="139"/>
    </row>
    <row r="268" spans="1:9" s="9" customFormat="1" ht="60" x14ac:dyDescent="0.25">
      <c r="A268" s="604" t="s">
        <v>151</v>
      </c>
      <c r="B268" s="13">
        <f>B266+1</f>
        <v>240</v>
      </c>
      <c r="C268" s="646" t="s">
        <v>152</v>
      </c>
      <c r="D268" s="484">
        <v>0</v>
      </c>
      <c r="E268" s="640" t="s">
        <v>19</v>
      </c>
      <c r="F268" s="139"/>
      <c r="G268" s="139"/>
      <c r="H268" s="139"/>
      <c r="I268" s="139"/>
    </row>
    <row r="269" spans="1:9" s="9" customFormat="1" ht="30" x14ac:dyDescent="0.25">
      <c r="A269" s="181" t="s">
        <v>11</v>
      </c>
      <c r="B269" s="14">
        <f t="shared" si="4"/>
        <v>241</v>
      </c>
      <c r="C269" s="16" t="s">
        <v>12</v>
      </c>
      <c r="D269" s="351">
        <v>0</v>
      </c>
      <c r="E269" s="494" t="s">
        <v>19</v>
      </c>
      <c r="F269" s="139"/>
      <c r="G269" s="139"/>
      <c r="H269" s="139"/>
      <c r="I269" s="139"/>
    </row>
    <row r="270" spans="1:9" s="9" customFormat="1" ht="30" x14ac:dyDescent="0.25">
      <c r="A270" s="738" t="s">
        <v>153</v>
      </c>
      <c r="B270" s="14">
        <f t="shared" si="4"/>
        <v>242</v>
      </c>
      <c r="C270" s="18" t="s">
        <v>154</v>
      </c>
      <c r="D270" s="351">
        <v>0</v>
      </c>
      <c r="E270" s="494" t="s">
        <v>19</v>
      </c>
      <c r="F270" s="139"/>
      <c r="G270" s="139"/>
      <c r="H270" s="139"/>
      <c r="I270" s="139"/>
    </row>
    <row r="271" spans="1:9" s="9" customFormat="1" ht="30.75" thickBot="1" x14ac:dyDescent="0.3">
      <c r="A271" s="739"/>
      <c r="B271" s="14">
        <f t="shared" si="4"/>
        <v>243</v>
      </c>
      <c r="C271" s="18" t="s">
        <v>240</v>
      </c>
      <c r="D271" s="390">
        <v>0</v>
      </c>
      <c r="E271" s="642" t="s">
        <v>19</v>
      </c>
      <c r="F271" s="139">
        <f>COUNTIF(E272:E273,"s")</f>
        <v>0</v>
      </c>
      <c r="G271" s="139"/>
      <c r="H271" s="139"/>
      <c r="I271" s="139"/>
    </row>
    <row r="272" spans="1:9" s="9" customFormat="1" ht="30" x14ac:dyDescent="0.25">
      <c r="A272" s="739"/>
      <c r="B272" s="14">
        <f t="shared" si="4"/>
        <v>244</v>
      </c>
      <c r="C272" s="18" t="s">
        <v>241</v>
      </c>
      <c r="D272" s="94">
        <v>10</v>
      </c>
      <c r="E272" s="632" t="s">
        <v>19</v>
      </c>
      <c r="F272" s="137" t="str">
        <f>IF(F271&gt;1,"ERROR, seleccionar només una S","")</f>
        <v/>
      </c>
      <c r="G272" s="139"/>
      <c r="H272" s="139"/>
      <c r="I272" s="139"/>
    </row>
    <row r="273" spans="1:9" s="9" customFormat="1" ht="30.75" thickBot="1" x14ac:dyDescent="0.3">
      <c r="A273" s="739"/>
      <c r="B273" s="14">
        <f t="shared" si="4"/>
        <v>245</v>
      </c>
      <c r="C273" s="18" t="s">
        <v>242</v>
      </c>
      <c r="D273" s="95">
        <v>15</v>
      </c>
      <c r="E273" s="633" t="s">
        <v>19</v>
      </c>
      <c r="F273" s="137"/>
      <c r="G273" s="139"/>
      <c r="H273" s="139"/>
      <c r="I273" s="139"/>
    </row>
    <row r="274" spans="1:9" s="9" customFormat="1" ht="15" x14ac:dyDescent="0.25">
      <c r="A274" s="739"/>
      <c r="B274" s="14">
        <f t="shared" si="4"/>
        <v>246</v>
      </c>
      <c r="C274" s="18" t="s">
        <v>155</v>
      </c>
      <c r="D274" s="484">
        <v>0</v>
      </c>
      <c r="E274" s="486" t="s">
        <v>19</v>
      </c>
      <c r="F274" s="139"/>
      <c r="G274" s="139"/>
      <c r="H274" s="139"/>
      <c r="I274" s="139"/>
    </row>
    <row r="275" spans="1:9" s="9" customFormat="1" ht="15" x14ac:dyDescent="0.25">
      <c r="A275" s="739"/>
      <c r="B275" s="14">
        <f t="shared" si="4"/>
        <v>247</v>
      </c>
      <c r="C275" s="18" t="s">
        <v>156</v>
      </c>
      <c r="D275" s="15">
        <v>5</v>
      </c>
      <c r="E275" s="494" t="s">
        <v>19</v>
      </c>
      <c r="F275" s="139"/>
      <c r="G275" s="139"/>
      <c r="H275" s="139"/>
      <c r="I275" s="139"/>
    </row>
    <row r="276" spans="1:9" s="9" customFormat="1" thickBot="1" x14ac:dyDescent="0.3">
      <c r="A276" s="739"/>
      <c r="B276" s="14">
        <f t="shared" si="4"/>
        <v>248</v>
      </c>
      <c r="C276" s="18" t="s">
        <v>157</v>
      </c>
      <c r="D276" s="413">
        <v>10</v>
      </c>
      <c r="E276" s="642" t="s">
        <v>19</v>
      </c>
      <c r="F276" s="139">
        <f>COUNTIF(E277:E278,"s")</f>
        <v>0</v>
      </c>
      <c r="G276" s="139"/>
      <c r="H276" s="139"/>
      <c r="I276" s="139"/>
    </row>
    <row r="277" spans="1:9" s="9" customFormat="1" ht="15" x14ac:dyDescent="0.25">
      <c r="A277" s="739"/>
      <c r="B277" s="14">
        <f t="shared" si="4"/>
        <v>249</v>
      </c>
      <c r="C277" s="18" t="s">
        <v>158</v>
      </c>
      <c r="D277" s="94">
        <v>10</v>
      </c>
      <c r="E277" s="632" t="s">
        <v>19</v>
      </c>
      <c r="F277" s="137" t="str">
        <f>IF(F276&gt;1,"ERROR, seleccionar només una S","")</f>
        <v/>
      </c>
      <c r="G277" s="139"/>
      <c r="H277" s="139"/>
      <c r="I277" s="139"/>
    </row>
    <row r="278" spans="1:9" s="9" customFormat="1" thickBot="1" x14ac:dyDescent="0.3">
      <c r="A278" s="739"/>
      <c r="B278" s="14">
        <f t="shared" si="4"/>
        <v>250</v>
      </c>
      <c r="C278" s="18" t="s">
        <v>159</v>
      </c>
      <c r="D278" s="95">
        <v>15</v>
      </c>
      <c r="E278" s="633" t="s">
        <v>19</v>
      </c>
      <c r="F278" s="137"/>
      <c r="G278" s="139"/>
      <c r="H278" s="139"/>
      <c r="I278" s="139"/>
    </row>
    <row r="279" spans="1:9" s="9" customFormat="1" ht="30" x14ac:dyDescent="0.25">
      <c r="A279" s="739"/>
      <c r="B279" s="14">
        <f t="shared" si="4"/>
        <v>251</v>
      </c>
      <c r="C279" s="18" t="s">
        <v>160</v>
      </c>
      <c r="D279" s="13">
        <v>10</v>
      </c>
      <c r="E279" s="486" t="s">
        <v>19</v>
      </c>
      <c r="F279" s="139"/>
      <c r="G279" s="139"/>
      <c r="H279" s="139"/>
      <c r="I279" s="139"/>
    </row>
    <row r="280" spans="1:9" s="9" customFormat="1" ht="30" x14ac:dyDescent="0.25">
      <c r="A280" s="739"/>
      <c r="B280" s="14">
        <f t="shared" si="4"/>
        <v>252</v>
      </c>
      <c r="C280" s="18" t="s">
        <v>243</v>
      </c>
      <c r="D280" s="15">
        <v>5</v>
      </c>
      <c r="E280" s="494" t="s">
        <v>19</v>
      </c>
      <c r="F280" s="139"/>
      <c r="G280" s="139"/>
      <c r="H280" s="139"/>
      <c r="I280" s="139"/>
    </row>
    <row r="281" spans="1:9" s="9" customFormat="1" ht="15" x14ac:dyDescent="0.25">
      <c r="A281" s="739"/>
      <c r="B281" s="14">
        <f t="shared" si="4"/>
        <v>253</v>
      </c>
      <c r="C281" s="18" t="s">
        <v>161</v>
      </c>
      <c r="D281" s="15">
        <v>5</v>
      </c>
      <c r="E281" s="494" t="s">
        <v>19</v>
      </c>
      <c r="F281" s="139"/>
      <c r="G281" s="139"/>
      <c r="H281" s="139"/>
      <c r="I281" s="139"/>
    </row>
    <row r="282" spans="1:9" s="9" customFormat="1" ht="30" x14ac:dyDescent="0.25">
      <c r="A282" s="739"/>
      <c r="B282" s="14">
        <f t="shared" si="4"/>
        <v>254</v>
      </c>
      <c r="C282" s="18" t="s">
        <v>428</v>
      </c>
      <c r="D282" s="15">
        <v>10</v>
      </c>
      <c r="E282" s="494" t="s">
        <v>19</v>
      </c>
      <c r="F282" s="139"/>
      <c r="G282" s="139"/>
      <c r="H282" s="139"/>
      <c r="I282" s="139"/>
    </row>
    <row r="283" spans="1:9" s="9" customFormat="1" ht="45" x14ac:dyDescent="0.25">
      <c r="A283" s="739"/>
      <c r="B283" s="14">
        <f t="shared" si="4"/>
        <v>255</v>
      </c>
      <c r="C283" s="18" t="s">
        <v>429</v>
      </c>
      <c r="D283" s="15">
        <v>10</v>
      </c>
      <c r="E283" s="494" t="s">
        <v>19</v>
      </c>
      <c r="F283" s="139"/>
      <c r="G283" s="139"/>
      <c r="H283" s="139"/>
      <c r="I283" s="139"/>
    </row>
    <row r="284" spans="1:9" s="9" customFormat="1" ht="45" x14ac:dyDescent="0.25">
      <c r="A284" s="739"/>
      <c r="B284" s="14">
        <f t="shared" si="4"/>
        <v>256</v>
      </c>
      <c r="C284" s="18" t="s">
        <v>430</v>
      </c>
      <c r="D284" s="15">
        <v>10</v>
      </c>
      <c r="E284" s="494" t="s">
        <v>19</v>
      </c>
      <c r="F284" s="139"/>
      <c r="G284" s="139"/>
      <c r="H284" s="139"/>
      <c r="I284" s="139"/>
    </row>
    <row r="285" spans="1:9" s="9" customFormat="1" ht="15" x14ac:dyDescent="0.25">
      <c r="A285" s="739"/>
      <c r="B285" s="14">
        <f t="shared" si="4"/>
        <v>257</v>
      </c>
      <c r="C285" s="41" t="s">
        <v>447</v>
      </c>
      <c r="D285" s="14">
        <v>15</v>
      </c>
      <c r="E285" s="494" t="s">
        <v>19</v>
      </c>
      <c r="F285" s="139"/>
      <c r="G285" s="139"/>
      <c r="H285" s="139"/>
      <c r="I285" s="139"/>
    </row>
    <row r="286" spans="1:9" s="9" customFormat="1" ht="15" x14ac:dyDescent="0.25">
      <c r="A286" s="739"/>
      <c r="B286" s="14">
        <f t="shared" si="4"/>
        <v>258</v>
      </c>
      <c r="C286" s="629" t="s">
        <v>401</v>
      </c>
      <c r="D286" s="14">
        <v>5</v>
      </c>
      <c r="E286" s="494" t="s">
        <v>19</v>
      </c>
      <c r="F286" s="139"/>
      <c r="G286" s="139"/>
      <c r="H286" s="139"/>
      <c r="I286" s="139"/>
    </row>
    <row r="287" spans="1:9" s="9" customFormat="1" ht="15" x14ac:dyDescent="0.25">
      <c r="A287" s="739"/>
      <c r="B287" s="14">
        <f t="shared" si="4"/>
        <v>259</v>
      </c>
      <c r="C287" s="18" t="s">
        <v>162</v>
      </c>
      <c r="D287" s="14">
        <v>5</v>
      </c>
      <c r="E287" s="494" t="s">
        <v>19</v>
      </c>
      <c r="F287" s="139"/>
      <c r="G287" s="139"/>
      <c r="H287" s="139"/>
      <c r="I287" s="139"/>
    </row>
    <row r="288" spans="1:9" s="9" customFormat="1" ht="30" x14ac:dyDescent="0.25">
      <c r="A288" s="739"/>
      <c r="B288" s="14">
        <f t="shared" si="4"/>
        <v>260</v>
      </c>
      <c r="C288" s="41" t="s">
        <v>163</v>
      </c>
      <c r="D288" s="15">
        <v>5</v>
      </c>
      <c r="E288" s="494" t="s">
        <v>19</v>
      </c>
      <c r="F288" s="139"/>
      <c r="G288" s="139"/>
      <c r="H288" s="139"/>
      <c r="I288" s="139"/>
    </row>
    <row r="289" spans="1:9" s="9" customFormat="1" ht="45.75" thickBot="1" x14ac:dyDescent="0.3">
      <c r="A289" s="739"/>
      <c r="B289" s="50">
        <f t="shared" si="4"/>
        <v>261</v>
      </c>
      <c r="C289" s="619" t="s">
        <v>244</v>
      </c>
      <c r="D289" s="370">
        <v>0</v>
      </c>
      <c r="E289" s="544" t="s">
        <v>19</v>
      </c>
      <c r="F289" s="139"/>
      <c r="G289" s="139"/>
      <c r="H289" s="139"/>
      <c r="I289" s="139"/>
    </row>
    <row r="290" spans="1:9" s="9" customFormat="1" thickBot="1" x14ac:dyDescent="0.3">
      <c r="A290" s="759" t="s">
        <v>266</v>
      </c>
      <c r="B290" s="730"/>
      <c r="C290" s="730"/>
      <c r="D290" s="755"/>
      <c r="E290" s="210" t="s">
        <v>19</v>
      </c>
      <c r="F290" s="139"/>
      <c r="G290" s="139"/>
      <c r="H290" s="139"/>
      <c r="I290" s="139"/>
    </row>
    <row r="291" spans="1:9" s="9" customFormat="1" thickBot="1" x14ac:dyDescent="0.3">
      <c r="A291" s="740" t="s">
        <v>164</v>
      </c>
      <c r="B291" s="13">
        <f>B289+1</f>
        <v>262</v>
      </c>
      <c r="C291" s="647" t="s">
        <v>349</v>
      </c>
      <c r="D291" s="648">
        <v>10</v>
      </c>
      <c r="E291" s="645" t="s">
        <v>19</v>
      </c>
      <c r="F291" s="139">
        <f>COUNTIF(E292:E293,"s")</f>
        <v>0</v>
      </c>
      <c r="G291" s="139"/>
      <c r="H291" s="139"/>
      <c r="I291" s="139"/>
    </row>
    <row r="292" spans="1:9" s="9" customFormat="1" ht="30" x14ac:dyDescent="0.25">
      <c r="A292" s="715"/>
      <c r="B292" s="14">
        <f t="shared" si="4"/>
        <v>263</v>
      </c>
      <c r="C292" s="41" t="s">
        <v>165</v>
      </c>
      <c r="D292" s="94">
        <v>15</v>
      </c>
      <c r="E292" s="643" t="s">
        <v>19</v>
      </c>
      <c r="F292" s="137" t="str">
        <f>IF(F291&gt;1,"ERROR, seleccionar només una S","")</f>
        <v/>
      </c>
      <c r="G292" s="139"/>
      <c r="H292" s="139"/>
      <c r="I292" s="139"/>
    </row>
    <row r="293" spans="1:9" s="9" customFormat="1" ht="30.75" thickBot="1" x14ac:dyDescent="0.3">
      <c r="A293" s="715"/>
      <c r="B293" s="14">
        <f t="shared" si="4"/>
        <v>264</v>
      </c>
      <c r="C293" s="41" t="s">
        <v>166</v>
      </c>
      <c r="D293" s="95">
        <v>20</v>
      </c>
      <c r="E293" s="644" t="s">
        <v>19</v>
      </c>
      <c r="F293" s="137"/>
      <c r="G293" s="139"/>
      <c r="H293" s="139"/>
      <c r="I293" s="139"/>
    </row>
    <row r="294" spans="1:9" s="9" customFormat="1" ht="15" x14ac:dyDescent="0.25">
      <c r="A294" s="715"/>
      <c r="B294" s="14">
        <f t="shared" si="4"/>
        <v>265</v>
      </c>
      <c r="C294" s="41" t="s">
        <v>167</v>
      </c>
      <c r="D294" s="13">
        <v>20</v>
      </c>
      <c r="E294" s="640" t="s">
        <v>19</v>
      </c>
      <c r="F294" s="139"/>
      <c r="G294" s="139"/>
      <c r="H294" s="139"/>
      <c r="I294" s="139"/>
    </row>
    <row r="295" spans="1:9" s="9" customFormat="1" ht="15" x14ac:dyDescent="0.25">
      <c r="A295" s="715"/>
      <c r="B295" s="14">
        <f t="shared" si="4"/>
        <v>266</v>
      </c>
      <c r="C295" s="41" t="s">
        <v>168</v>
      </c>
      <c r="D295" s="14">
        <v>5</v>
      </c>
      <c r="E295" s="494" t="s">
        <v>19</v>
      </c>
      <c r="F295" s="139"/>
      <c r="G295" s="139"/>
      <c r="H295" s="139"/>
      <c r="I295" s="139"/>
    </row>
    <row r="296" spans="1:9" s="9" customFormat="1" ht="15" x14ac:dyDescent="0.25">
      <c r="A296" s="715"/>
      <c r="B296" s="14">
        <f t="shared" si="4"/>
        <v>267</v>
      </c>
      <c r="C296" s="41" t="s">
        <v>119</v>
      </c>
      <c r="D296" s="14">
        <v>5</v>
      </c>
      <c r="E296" s="494" t="s">
        <v>19</v>
      </c>
      <c r="F296" s="139"/>
      <c r="G296" s="139"/>
      <c r="H296" s="139"/>
      <c r="I296" s="139"/>
    </row>
    <row r="297" spans="1:9" s="9" customFormat="1" ht="45" x14ac:dyDescent="0.25">
      <c r="A297" s="715"/>
      <c r="B297" s="14">
        <f t="shared" si="4"/>
        <v>268</v>
      </c>
      <c r="C297" s="41" t="s">
        <v>350</v>
      </c>
      <c r="D297" s="351">
        <v>0</v>
      </c>
      <c r="E297" s="494" t="s">
        <v>19</v>
      </c>
      <c r="F297" s="139"/>
      <c r="G297" s="139"/>
      <c r="H297" s="139"/>
      <c r="I297" s="139"/>
    </row>
    <row r="298" spans="1:9" s="9" customFormat="1" ht="45" x14ac:dyDescent="0.25">
      <c r="A298" s="715"/>
      <c r="B298" s="14">
        <f t="shared" si="4"/>
        <v>269</v>
      </c>
      <c r="C298" s="41" t="s">
        <v>402</v>
      </c>
      <c r="D298" s="351">
        <v>0</v>
      </c>
      <c r="E298" s="494" t="s">
        <v>19</v>
      </c>
      <c r="F298" s="139"/>
      <c r="G298" s="139"/>
      <c r="H298" s="139"/>
      <c r="I298" s="139"/>
    </row>
    <row r="299" spans="1:9" s="9" customFormat="1" ht="15" x14ac:dyDescent="0.25">
      <c r="A299" s="722" t="s">
        <v>169</v>
      </c>
      <c r="B299" s="14">
        <f t="shared" si="4"/>
        <v>270</v>
      </c>
      <c r="C299" s="41" t="s">
        <v>170</v>
      </c>
      <c r="D299" s="15">
        <v>5</v>
      </c>
      <c r="E299" s="494" t="s">
        <v>19</v>
      </c>
      <c r="F299" s="139"/>
      <c r="G299" s="139"/>
      <c r="H299" s="139"/>
      <c r="I299" s="139"/>
    </row>
    <row r="300" spans="1:9" s="9" customFormat="1" ht="15" x14ac:dyDescent="0.25">
      <c r="A300" s="723"/>
      <c r="B300" s="14">
        <f t="shared" ref="B300:B342" si="5">B299+1</f>
        <v>271</v>
      </c>
      <c r="C300" s="18" t="s">
        <v>171</v>
      </c>
      <c r="D300" s="15">
        <v>5</v>
      </c>
      <c r="E300" s="494" t="s">
        <v>19</v>
      </c>
      <c r="F300" s="139"/>
      <c r="G300" s="139"/>
      <c r="H300" s="139"/>
      <c r="I300" s="139"/>
    </row>
    <row r="301" spans="1:9" s="9" customFormat="1" ht="30" x14ac:dyDescent="0.25">
      <c r="A301" s="181" t="s">
        <v>172</v>
      </c>
      <c r="B301" s="14">
        <f t="shared" si="5"/>
        <v>272</v>
      </c>
      <c r="C301" s="16" t="s">
        <v>173</v>
      </c>
      <c r="D301" s="351">
        <v>0</v>
      </c>
      <c r="E301" s="494" t="s">
        <v>19</v>
      </c>
      <c r="F301" s="139"/>
      <c r="G301" s="139"/>
      <c r="H301" s="139"/>
      <c r="I301" s="139"/>
    </row>
    <row r="302" spans="1:9" s="9" customFormat="1" ht="30" x14ac:dyDescent="0.25">
      <c r="A302" s="182" t="s">
        <v>11</v>
      </c>
      <c r="B302" s="14">
        <f t="shared" si="5"/>
        <v>273</v>
      </c>
      <c r="C302" s="630" t="s">
        <v>12</v>
      </c>
      <c r="D302" s="351">
        <v>0</v>
      </c>
      <c r="E302" s="494" t="s">
        <v>19</v>
      </c>
      <c r="F302" s="139"/>
      <c r="G302" s="139"/>
      <c r="H302" s="139"/>
      <c r="I302" s="139"/>
    </row>
    <row r="303" spans="1:9" s="9" customFormat="1" ht="30" x14ac:dyDescent="0.25">
      <c r="A303" s="725" t="s">
        <v>18</v>
      </c>
      <c r="B303" s="14">
        <f t="shared" si="5"/>
        <v>274</v>
      </c>
      <c r="C303" s="18" t="s">
        <v>174</v>
      </c>
      <c r="D303" s="351">
        <v>0</v>
      </c>
      <c r="E303" s="494" t="s">
        <v>19</v>
      </c>
      <c r="F303" s="139"/>
      <c r="G303" s="139"/>
      <c r="H303" s="139"/>
      <c r="I303" s="139"/>
    </row>
    <row r="304" spans="1:9" s="9" customFormat="1" thickBot="1" x14ac:dyDescent="0.3">
      <c r="A304" s="725"/>
      <c r="B304" s="14">
        <f t="shared" si="5"/>
        <v>275</v>
      </c>
      <c r="C304" s="41" t="s">
        <v>175</v>
      </c>
      <c r="D304" s="390">
        <v>0</v>
      </c>
      <c r="E304" s="642" t="s">
        <v>19</v>
      </c>
      <c r="F304" s="139">
        <f>COUNTIF(E305:E306,"s")</f>
        <v>0</v>
      </c>
      <c r="G304" s="139"/>
      <c r="H304" s="139"/>
      <c r="I304" s="139"/>
    </row>
    <row r="305" spans="1:9" s="9" customFormat="1" ht="15" x14ac:dyDescent="0.25">
      <c r="A305" s="725"/>
      <c r="B305" s="14">
        <f t="shared" si="5"/>
        <v>276</v>
      </c>
      <c r="C305" s="41" t="s">
        <v>176</v>
      </c>
      <c r="D305" s="94">
        <v>15</v>
      </c>
      <c r="E305" s="632" t="s">
        <v>19</v>
      </c>
      <c r="F305" s="137" t="str">
        <f>IF(F304&gt;1,"ERROR, seleccionar només una S","")</f>
        <v/>
      </c>
      <c r="G305" s="139"/>
      <c r="H305" s="139"/>
      <c r="I305" s="139"/>
    </row>
    <row r="306" spans="1:9" s="9" customFormat="1" thickBot="1" x14ac:dyDescent="0.3">
      <c r="A306" s="725"/>
      <c r="B306" s="14">
        <f t="shared" si="5"/>
        <v>277</v>
      </c>
      <c r="C306" s="41" t="s">
        <v>177</v>
      </c>
      <c r="D306" s="95">
        <v>20</v>
      </c>
      <c r="E306" s="633" t="s">
        <v>19</v>
      </c>
      <c r="F306" s="137"/>
      <c r="G306" s="139"/>
      <c r="H306" s="139"/>
      <c r="I306" s="139"/>
    </row>
    <row r="307" spans="1:9" s="9" customFormat="1" ht="15" x14ac:dyDescent="0.25">
      <c r="A307" s="725"/>
      <c r="B307" s="14">
        <f t="shared" si="5"/>
        <v>278</v>
      </c>
      <c r="C307" s="41" t="s">
        <v>178</v>
      </c>
      <c r="D307" s="484">
        <v>0</v>
      </c>
      <c r="E307" s="486" t="s">
        <v>19</v>
      </c>
      <c r="F307" s="139"/>
      <c r="G307" s="139"/>
      <c r="H307" s="139"/>
      <c r="I307" s="139"/>
    </row>
    <row r="308" spans="1:9" s="9" customFormat="1" ht="15" x14ac:dyDescent="0.25">
      <c r="A308" s="725"/>
      <c r="B308" s="14">
        <f t="shared" si="5"/>
        <v>279</v>
      </c>
      <c r="C308" s="18" t="s">
        <v>179</v>
      </c>
      <c r="D308" s="14">
        <v>10</v>
      </c>
      <c r="E308" s="494" t="s">
        <v>19</v>
      </c>
      <c r="F308" s="139"/>
      <c r="G308" s="139"/>
      <c r="H308" s="139"/>
      <c r="I308" s="139"/>
    </row>
    <row r="309" spans="1:9" s="9" customFormat="1" ht="15" x14ac:dyDescent="0.25">
      <c r="A309" s="725"/>
      <c r="B309" s="14">
        <f t="shared" si="5"/>
        <v>280</v>
      </c>
      <c r="C309" s="18" t="s">
        <v>119</v>
      </c>
      <c r="D309" s="14">
        <v>5</v>
      </c>
      <c r="E309" s="494" t="s">
        <v>19</v>
      </c>
      <c r="F309" s="139"/>
      <c r="G309" s="139"/>
      <c r="H309" s="139"/>
      <c r="I309" s="139"/>
    </row>
    <row r="310" spans="1:9" s="9" customFormat="1" ht="15" x14ac:dyDescent="0.25">
      <c r="A310" s="725"/>
      <c r="B310" s="14">
        <f t="shared" si="5"/>
        <v>281</v>
      </c>
      <c r="C310" s="18" t="s">
        <v>431</v>
      </c>
      <c r="D310" s="351">
        <v>0</v>
      </c>
      <c r="E310" s="494" t="s">
        <v>19</v>
      </c>
      <c r="F310" s="139"/>
      <c r="G310" s="139"/>
      <c r="H310" s="139"/>
      <c r="I310" s="139"/>
    </row>
    <row r="311" spans="1:9" s="9" customFormat="1" ht="30" x14ac:dyDescent="0.25">
      <c r="A311" s="725"/>
      <c r="B311" s="14">
        <f t="shared" si="5"/>
        <v>282</v>
      </c>
      <c r="C311" s="20" t="s">
        <v>484</v>
      </c>
      <c r="D311" s="351">
        <v>0</v>
      </c>
      <c r="E311" s="494" t="s">
        <v>19</v>
      </c>
      <c r="F311" s="139"/>
      <c r="G311" s="139"/>
      <c r="H311" s="139"/>
      <c r="I311" s="139"/>
    </row>
    <row r="312" spans="1:9" s="9" customFormat="1" ht="15" x14ac:dyDescent="0.25">
      <c r="A312" s="725"/>
      <c r="B312" s="14">
        <f t="shared" si="5"/>
        <v>283</v>
      </c>
      <c r="C312" s="18" t="s">
        <v>180</v>
      </c>
      <c r="D312" s="15">
        <v>15</v>
      </c>
      <c r="E312" s="494" t="s">
        <v>19</v>
      </c>
      <c r="F312" s="139"/>
      <c r="G312" s="139"/>
      <c r="H312" s="139"/>
      <c r="I312" s="139"/>
    </row>
    <row r="313" spans="1:9" s="9" customFormat="1" ht="15" x14ac:dyDescent="0.25">
      <c r="A313" s="725"/>
      <c r="B313" s="14">
        <f t="shared" si="5"/>
        <v>284</v>
      </c>
      <c r="C313" s="18" t="s">
        <v>181</v>
      </c>
      <c r="D313" s="15">
        <v>15</v>
      </c>
      <c r="E313" s="494" t="s">
        <v>19</v>
      </c>
      <c r="F313" s="139"/>
      <c r="G313" s="139"/>
      <c r="H313" s="139"/>
      <c r="I313" s="139"/>
    </row>
    <row r="314" spans="1:9" s="9" customFormat="1" ht="15" x14ac:dyDescent="0.25">
      <c r="A314" s="725"/>
      <c r="B314" s="14">
        <f t="shared" si="5"/>
        <v>285</v>
      </c>
      <c r="C314" s="18" t="s">
        <v>182</v>
      </c>
      <c r="D314" s="15">
        <v>15</v>
      </c>
      <c r="E314" s="494" t="s">
        <v>19</v>
      </c>
      <c r="F314" s="139"/>
      <c r="G314" s="139"/>
      <c r="H314" s="139"/>
      <c r="I314" s="139"/>
    </row>
    <row r="315" spans="1:9" s="9" customFormat="1" ht="15" x14ac:dyDescent="0.25">
      <c r="A315" s="725"/>
      <c r="B315" s="14">
        <f t="shared" si="5"/>
        <v>286</v>
      </c>
      <c r="C315" s="18" t="s">
        <v>183</v>
      </c>
      <c r="D315" s="15">
        <v>15</v>
      </c>
      <c r="E315" s="494" t="s">
        <v>19</v>
      </c>
      <c r="F315" s="139"/>
      <c r="G315" s="139"/>
      <c r="H315" s="139"/>
      <c r="I315" s="139"/>
    </row>
    <row r="316" spans="1:9" s="9" customFormat="1" ht="15" x14ac:dyDescent="0.25">
      <c r="A316" s="725"/>
      <c r="B316" s="14">
        <f t="shared" si="5"/>
        <v>287</v>
      </c>
      <c r="C316" s="18" t="s">
        <v>184</v>
      </c>
      <c r="D316" s="15">
        <v>5</v>
      </c>
      <c r="E316" s="494" t="s">
        <v>19</v>
      </c>
      <c r="F316" s="139"/>
      <c r="G316" s="139"/>
      <c r="H316" s="139"/>
      <c r="I316" s="139"/>
    </row>
    <row r="317" spans="1:9" s="9" customFormat="1" ht="15" x14ac:dyDescent="0.25">
      <c r="A317" s="725"/>
      <c r="B317" s="14">
        <f t="shared" si="5"/>
        <v>288</v>
      </c>
      <c r="C317" s="18" t="s">
        <v>185</v>
      </c>
      <c r="D317" s="15">
        <v>15</v>
      </c>
      <c r="E317" s="494" t="s">
        <v>19</v>
      </c>
      <c r="F317" s="139"/>
      <c r="G317" s="139"/>
      <c r="H317" s="139"/>
      <c r="I317" s="139"/>
    </row>
    <row r="318" spans="1:9" s="9" customFormat="1" ht="15" x14ac:dyDescent="0.25">
      <c r="A318" s="725"/>
      <c r="B318" s="14">
        <f t="shared" si="5"/>
        <v>289</v>
      </c>
      <c r="C318" s="41" t="s">
        <v>186</v>
      </c>
      <c r="D318" s="15">
        <v>10</v>
      </c>
      <c r="E318" s="494" t="s">
        <v>19</v>
      </c>
      <c r="F318" s="139"/>
      <c r="G318" s="139"/>
      <c r="H318" s="139"/>
      <c r="I318" s="139"/>
    </row>
    <row r="319" spans="1:9" s="9" customFormat="1" ht="15" x14ac:dyDescent="0.25">
      <c r="A319" s="725"/>
      <c r="B319" s="14">
        <f t="shared" si="5"/>
        <v>290</v>
      </c>
      <c r="C319" s="18" t="s">
        <v>187</v>
      </c>
      <c r="D319" s="351">
        <v>0</v>
      </c>
      <c r="E319" s="494" t="s">
        <v>19</v>
      </c>
      <c r="F319" s="139"/>
      <c r="G319" s="139"/>
      <c r="H319" s="139"/>
      <c r="I319" s="139"/>
    </row>
    <row r="320" spans="1:9" s="9" customFormat="1" ht="15" x14ac:dyDescent="0.25">
      <c r="A320" s="725"/>
      <c r="B320" s="14">
        <f t="shared" si="5"/>
        <v>291</v>
      </c>
      <c r="C320" s="18" t="s">
        <v>188</v>
      </c>
      <c r="D320" s="351">
        <v>0</v>
      </c>
      <c r="E320" s="494" t="s">
        <v>19</v>
      </c>
      <c r="F320" s="139"/>
      <c r="G320" s="139"/>
      <c r="H320" s="139"/>
      <c r="I320" s="139"/>
    </row>
    <row r="321" spans="1:9" s="9" customFormat="1" ht="15" x14ac:dyDescent="0.25">
      <c r="A321" s="725"/>
      <c r="B321" s="14">
        <f t="shared" si="5"/>
        <v>292</v>
      </c>
      <c r="C321" s="18" t="s">
        <v>352</v>
      </c>
      <c r="D321" s="15">
        <v>5</v>
      </c>
      <c r="E321" s="494" t="s">
        <v>19</v>
      </c>
      <c r="F321" s="139"/>
      <c r="G321" s="139"/>
      <c r="H321" s="139"/>
      <c r="I321" s="139"/>
    </row>
    <row r="322" spans="1:9" s="9" customFormat="1" ht="15" x14ac:dyDescent="0.25">
      <c r="A322" s="722"/>
      <c r="B322" s="14">
        <f t="shared" si="5"/>
        <v>293</v>
      </c>
      <c r="C322" s="121" t="s">
        <v>189</v>
      </c>
      <c r="D322" s="14">
        <v>5</v>
      </c>
      <c r="E322" s="494" t="s">
        <v>19</v>
      </c>
      <c r="F322" s="139"/>
      <c r="G322" s="139"/>
      <c r="H322" s="139"/>
      <c r="I322" s="139"/>
    </row>
    <row r="323" spans="1:9" s="9" customFormat="1" ht="15" x14ac:dyDescent="0.25">
      <c r="A323" s="725"/>
      <c r="B323" s="14">
        <f t="shared" si="5"/>
        <v>294</v>
      </c>
      <c r="C323" s="18" t="s">
        <v>190</v>
      </c>
      <c r="D323" s="351">
        <v>0</v>
      </c>
      <c r="E323" s="494" t="s">
        <v>19</v>
      </c>
      <c r="F323" s="139"/>
      <c r="G323" s="139"/>
      <c r="H323" s="139"/>
      <c r="I323" s="139"/>
    </row>
    <row r="324" spans="1:9" s="9" customFormat="1" ht="29.25" customHeight="1" thickBot="1" x14ac:dyDescent="0.3">
      <c r="A324" s="723" t="s">
        <v>191</v>
      </c>
      <c r="B324" s="14">
        <f t="shared" si="5"/>
        <v>295</v>
      </c>
      <c r="C324" s="18" t="s">
        <v>481</v>
      </c>
      <c r="D324" s="50">
        <v>5</v>
      </c>
      <c r="E324" s="642" t="s">
        <v>19</v>
      </c>
      <c r="F324" s="139">
        <f>COUNTIF(E325:E326,"s")</f>
        <v>0</v>
      </c>
      <c r="G324" s="139"/>
      <c r="H324" s="139"/>
      <c r="I324" s="139"/>
    </row>
    <row r="325" spans="1:9" s="9" customFormat="1" ht="34.5" customHeight="1" x14ac:dyDescent="0.25">
      <c r="A325" s="725"/>
      <c r="B325" s="14">
        <f t="shared" si="5"/>
        <v>296</v>
      </c>
      <c r="C325" s="18" t="s">
        <v>482</v>
      </c>
      <c r="D325" s="94">
        <v>5</v>
      </c>
      <c r="E325" s="632" t="s">
        <v>19</v>
      </c>
      <c r="F325" s="137" t="str">
        <f>IF(F324&gt;1,"ERROR, seleccionar només una S","")</f>
        <v/>
      </c>
      <c r="G325" s="139"/>
      <c r="H325" s="139"/>
      <c r="I325" s="139"/>
    </row>
    <row r="326" spans="1:9" s="9" customFormat="1" ht="34.5" customHeight="1" thickBot="1" x14ac:dyDescent="0.3">
      <c r="A326" s="725"/>
      <c r="B326" s="14">
        <f t="shared" si="5"/>
        <v>297</v>
      </c>
      <c r="C326" s="18" t="s">
        <v>483</v>
      </c>
      <c r="D326" s="95">
        <v>10</v>
      </c>
      <c r="E326" s="633" t="s">
        <v>19</v>
      </c>
      <c r="F326" s="137"/>
      <c r="G326" s="139"/>
      <c r="H326" s="139"/>
      <c r="I326" s="139"/>
    </row>
    <row r="327" spans="1:9" s="9" customFormat="1" thickBot="1" x14ac:dyDescent="0.3">
      <c r="A327" s="725"/>
      <c r="B327" s="14">
        <f t="shared" si="5"/>
        <v>298</v>
      </c>
      <c r="C327" s="18" t="s">
        <v>245</v>
      </c>
      <c r="D327" s="636">
        <v>15</v>
      </c>
      <c r="E327" s="641" t="s">
        <v>19</v>
      </c>
      <c r="F327" s="139">
        <f>COUNTIF(E328:E330,"s")</f>
        <v>0</v>
      </c>
      <c r="G327" s="139"/>
      <c r="H327" s="139"/>
      <c r="I327" s="139"/>
    </row>
    <row r="328" spans="1:9" s="9" customFormat="1" ht="15" x14ac:dyDescent="0.25">
      <c r="A328" s="725"/>
      <c r="B328" s="14">
        <f t="shared" si="5"/>
        <v>299</v>
      </c>
      <c r="C328" s="18" t="s">
        <v>246</v>
      </c>
      <c r="D328" s="94">
        <v>5</v>
      </c>
      <c r="E328" s="632" t="s">
        <v>19</v>
      </c>
      <c r="F328" s="137" t="str">
        <f>IF(F327&gt;1,"ERROR, seleccionar només una S","")</f>
        <v/>
      </c>
      <c r="G328" s="139"/>
      <c r="H328" s="139"/>
      <c r="I328" s="139"/>
    </row>
    <row r="329" spans="1:9" s="9" customFormat="1" ht="30" x14ac:dyDescent="0.25">
      <c r="A329" s="725"/>
      <c r="B329" s="14">
        <f t="shared" si="5"/>
        <v>300</v>
      </c>
      <c r="C329" s="18" t="s">
        <v>192</v>
      </c>
      <c r="D329" s="96">
        <v>10</v>
      </c>
      <c r="E329" s="634" t="s">
        <v>19</v>
      </c>
      <c r="F329" s="137"/>
      <c r="G329" s="139"/>
      <c r="H329" s="139"/>
      <c r="I329" s="139"/>
    </row>
    <row r="330" spans="1:9" s="9" customFormat="1" ht="30.75" thickBot="1" x14ac:dyDescent="0.3">
      <c r="A330" s="725"/>
      <c r="B330" s="14">
        <f t="shared" si="5"/>
        <v>301</v>
      </c>
      <c r="C330" s="18" t="s">
        <v>393</v>
      </c>
      <c r="D330" s="95">
        <v>15</v>
      </c>
      <c r="E330" s="633" t="s">
        <v>19</v>
      </c>
      <c r="F330" s="137"/>
      <c r="G330" s="139"/>
      <c r="H330" s="139"/>
      <c r="I330" s="139"/>
    </row>
    <row r="331" spans="1:9" s="9" customFormat="1" ht="30" x14ac:dyDescent="0.25">
      <c r="A331" s="181" t="s">
        <v>193</v>
      </c>
      <c r="B331" s="14">
        <f t="shared" si="5"/>
        <v>302</v>
      </c>
      <c r="C331" s="18" t="s">
        <v>194</v>
      </c>
      <c r="D331" s="484">
        <v>0</v>
      </c>
      <c r="E331" s="486" t="s">
        <v>19</v>
      </c>
      <c r="F331" s="139"/>
      <c r="G331" s="139"/>
      <c r="H331" s="139"/>
      <c r="I331" s="139"/>
    </row>
    <row r="332" spans="1:9" s="9" customFormat="1" ht="15" x14ac:dyDescent="0.25">
      <c r="A332" s="725" t="s">
        <v>29</v>
      </c>
      <c r="B332" s="14">
        <f t="shared" si="5"/>
        <v>303</v>
      </c>
      <c r="C332" s="18" t="s">
        <v>351</v>
      </c>
      <c r="D332" s="15">
        <v>5</v>
      </c>
      <c r="E332" s="494" t="s">
        <v>19</v>
      </c>
      <c r="F332" s="139"/>
      <c r="G332" s="139"/>
      <c r="H332" s="139"/>
      <c r="I332" s="139"/>
    </row>
    <row r="333" spans="1:9" s="9" customFormat="1" ht="15" x14ac:dyDescent="0.25">
      <c r="A333" s="725"/>
      <c r="B333" s="14">
        <f t="shared" si="5"/>
        <v>304</v>
      </c>
      <c r="C333" s="18" t="s">
        <v>247</v>
      </c>
      <c r="D333" s="15">
        <v>5</v>
      </c>
      <c r="E333" s="494" t="s">
        <v>19</v>
      </c>
      <c r="F333" s="139"/>
      <c r="G333" s="139"/>
      <c r="H333" s="139"/>
      <c r="I333" s="139"/>
    </row>
    <row r="334" spans="1:9" s="9" customFormat="1" ht="15" x14ac:dyDescent="0.25">
      <c r="A334" s="725"/>
      <c r="B334" s="14">
        <f t="shared" si="5"/>
        <v>305</v>
      </c>
      <c r="C334" s="41" t="s">
        <v>195</v>
      </c>
      <c r="D334" s="15">
        <v>5</v>
      </c>
      <c r="E334" s="494" t="s">
        <v>19</v>
      </c>
      <c r="F334" s="139"/>
      <c r="G334" s="139"/>
      <c r="H334" s="139"/>
      <c r="I334" s="139"/>
    </row>
    <row r="335" spans="1:9" s="9" customFormat="1" ht="15" x14ac:dyDescent="0.25">
      <c r="A335" s="725"/>
      <c r="B335" s="14">
        <f t="shared" si="5"/>
        <v>306</v>
      </c>
      <c r="C335" s="41" t="s">
        <v>196</v>
      </c>
      <c r="D335" s="15">
        <v>5</v>
      </c>
      <c r="E335" s="494" t="s">
        <v>19</v>
      </c>
      <c r="F335" s="139"/>
      <c r="G335" s="139"/>
      <c r="H335" s="139"/>
      <c r="I335" s="139"/>
    </row>
    <row r="336" spans="1:9" s="9" customFormat="1" ht="15" x14ac:dyDescent="0.25">
      <c r="A336" s="725"/>
      <c r="B336" s="14">
        <f t="shared" si="5"/>
        <v>307</v>
      </c>
      <c r="C336" s="41" t="s">
        <v>215</v>
      </c>
      <c r="D336" s="14">
        <v>5</v>
      </c>
      <c r="E336" s="494" t="s">
        <v>19</v>
      </c>
      <c r="F336" s="139"/>
      <c r="G336" s="139"/>
      <c r="H336" s="139"/>
      <c r="I336" s="139"/>
    </row>
    <row r="337" spans="1:9" s="9" customFormat="1" ht="15" x14ac:dyDescent="0.25">
      <c r="A337" s="725"/>
      <c r="B337" s="14">
        <f t="shared" si="5"/>
        <v>308</v>
      </c>
      <c r="C337" s="41" t="s">
        <v>448</v>
      </c>
      <c r="D337" s="15">
        <v>5</v>
      </c>
      <c r="E337" s="494" t="s">
        <v>19</v>
      </c>
      <c r="F337" s="139"/>
      <c r="G337" s="139"/>
      <c r="H337" s="139"/>
      <c r="I337" s="139"/>
    </row>
    <row r="338" spans="1:9" s="9" customFormat="1" ht="15" x14ac:dyDescent="0.25">
      <c r="A338" s="725"/>
      <c r="B338" s="14">
        <f t="shared" si="5"/>
        <v>309</v>
      </c>
      <c r="C338" s="41" t="s">
        <v>197</v>
      </c>
      <c r="D338" s="15">
        <v>5</v>
      </c>
      <c r="E338" s="494" t="s">
        <v>19</v>
      </c>
      <c r="F338" s="139"/>
      <c r="G338" s="139"/>
      <c r="H338" s="139"/>
      <c r="I338" s="139"/>
    </row>
    <row r="339" spans="1:9" s="9" customFormat="1" ht="30" x14ac:dyDescent="0.25">
      <c r="A339" s="725"/>
      <c r="B339" s="14">
        <f t="shared" si="5"/>
        <v>310</v>
      </c>
      <c r="C339" s="18" t="s">
        <v>394</v>
      </c>
      <c r="D339" s="15">
        <v>10</v>
      </c>
      <c r="E339" s="494" t="s">
        <v>19</v>
      </c>
      <c r="F339" s="139"/>
      <c r="G339" s="139"/>
      <c r="H339" s="139"/>
      <c r="I339" s="139"/>
    </row>
    <row r="340" spans="1:9" s="9" customFormat="1" ht="30" x14ac:dyDescent="0.25">
      <c r="A340" s="725"/>
      <c r="B340" s="14">
        <f t="shared" si="5"/>
        <v>311</v>
      </c>
      <c r="C340" s="18" t="s">
        <v>198</v>
      </c>
      <c r="D340" s="360">
        <v>5</v>
      </c>
      <c r="E340" s="494" t="s">
        <v>19</v>
      </c>
      <c r="F340" s="139"/>
      <c r="G340" s="139"/>
      <c r="H340" s="139"/>
      <c r="I340" s="139"/>
    </row>
    <row r="341" spans="1:9" s="9" customFormat="1" ht="15" x14ac:dyDescent="0.25">
      <c r="A341" s="725"/>
      <c r="B341" s="14">
        <f t="shared" si="5"/>
        <v>312</v>
      </c>
      <c r="C341" s="18" t="s">
        <v>199</v>
      </c>
      <c r="D341" s="351">
        <v>0</v>
      </c>
      <c r="E341" s="494" t="s">
        <v>19</v>
      </c>
      <c r="F341" s="139"/>
      <c r="G341" s="139"/>
      <c r="H341" s="139"/>
      <c r="I341" s="139"/>
    </row>
    <row r="342" spans="1:9" s="9" customFormat="1" thickBot="1" x14ac:dyDescent="0.3">
      <c r="A342" s="726"/>
      <c r="B342" s="21">
        <f t="shared" si="5"/>
        <v>313</v>
      </c>
      <c r="C342" s="52" t="s">
        <v>200</v>
      </c>
      <c r="D342" s="21">
        <v>5</v>
      </c>
      <c r="E342" s="544" t="s">
        <v>19</v>
      </c>
      <c r="F342" s="139"/>
      <c r="G342" s="139"/>
      <c r="H342" s="139"/>
      <c r="I342" s="139"/>
    </row>
    <row r="343" spans="1:9" s="9" customFormat="1" thickBot="1" x14ac:dyDescent="0.3">
      <c r="A343" s="22"/>
      <c r="B343" s="23"/>
      <c r="C343" s="600" t="s">
        <v>221</v>
      </c>
      <c r="D343" s="631">
        <v>533</v>
      </c>
      <c r="E343" s="221"/>
      <c r="F343" s="139"/>
      <c r="G343" s="139"/>
      <c r="H343" s="139"/>
      <c r="I343" s="139"/>
    </row>
    <row r="344" spans="1:9" s="9" customFormat="1" ht="15" x14ac:dyDescent="0.25">
      <c r="A344" s="22"/>
      <c r="B344" s="23"/>
      <c r="C344" s="560" t="s">
        <v>274</v>
      </c>
      <c r="D344" s="561" t="str">
        <f>IF(E220="S",SUMIF($E$221:$E$227,"S",D221:D227),"NO APLICA")</f>
        <v>NO APLICA</v>
      </c>
      <c r="E344" s="8"/>
      <c r="F344" s="139"/>
      <c r="G344" s="139"/>
      <c r="H344" s="139"/>
      <c r="I344" s="139"/>
    </row>
    <row r="345" spans="1:9" s="9" customFormat="1" ht="15" x14ac:dyDescent="0.25">
      <c r="A345" s="22"/>
      <c r="B345" s="23"/>
      <c r="C345" s="594" t="s">
        <v>271</v>
      </c>
      <c r="D345" s="595" t="str">
        <f>IF(E267="S",SUMIF($E$268:$E$289,"S",D268:D289),"NO APLICA")</f>
        <v>NO APLICA</v>
      </c>
      <c r="E345" s="8"/>
      <c r="F345" s="139"/>
      <c r="G345" s="139"/>
      <c r="H345" s="139"/>
      <c r="I345" s="139"/>
    </row>
    <row r="346" spans="1:9" s="9" customFormat="1" ht="15" x14ac:dyDescent="0.25">
      <c r="A346" s="22"/>
      <c r="B346" s="23"/>
      <c r="C346" s="594" t="s">
        <v>272</v>
      </c>
      <c r="D346" s="595" t="str">
        <f>IF(E290="s",SUMIF($E$291:$E$298,"S",D291:D298),"NO APLICA")</f>
        <v>NO APLICA</v>
      </c>
      <c r="E346" s="8"/>
      <c r="F346" s="139"/>
      <c r="G346" s="139"/>
      <c r="H346" s="139"/>
      <c r="I346" s="139"/>
    </row>
    <row r="347" spans="1:9" s="9" customFormat="1" thickBot="1" x14ac:dyDescent="0.3">
      <c r="A347" s="22"/>
      <c r="B347" s="23"/>
      <c r="C347" s="505" t="s">
        <v>275</v>
      </c>
      <c r="D347" s="596">
        <f>(SUMIF($E$213:$E$219,"S",D213:D219)+(SUMIF($E$229:$E$266,"s",D229:D266))+(SUMIF($E$299:$E$342,"s",D299:D342)))</f>
        <v>2</v>
      </c>
      <c r="E347" s="8"/>
      <c r="F347" s="139"/>
      <c r="G347" s="139"/>
      <c r="H347" s="139"/>
      <c r="I347" s="139"/>
    </row>
    <row r="348" spans="1:9" s="9" customFormat="1" thickBot="1" x14ac:dyDescent="0.3">
      <c r="A348" s="22"/>
      <c r="B348" s="23"/>
      <c r="C348" s="222" t="s">
        <v>273</v>
      </c>
      <c r="D348" s="223">
        <f>SUM(D344:D347)</f>
        <v>2</v>
      </c>
      <c r="E348" s="8"/>
      <c r="F348" s="139"/>
      <c r="G348" s="139"/>
      <c r="H348" s="139"/>
      <c r="I348" s="139"/>
    </row>
    <row r="349" spans="1:9" s="9" customFormat="1" thickBot="1" x14ac:dyDescent="0.3">
      <c r="A349" s="22"/>
      <c r="B349" s="23"/>
      <c r="C349" s="219"/>
      <c r="D349" s="220">
        <f>D348/D343</f>
        <v>3.7523452157598499E-3</v>
      </c>
      <c r="E349" s="221"/>
      <c r="F349" s="139"/>
      <c r="G349" s="139"/>
      <c r="H349" s="139"/>
      <c r="I349" s="139"/>
    </row>
    <row r="350" spans="1:9" s="9" customFormat="1" thickBot="1" x14ac:dyDescent="0.3">
      <c r="A350" s="22"/>
      <c r="B350" s="23"/>
      <c r="C350" s="25"/>
      <c r="D350" s="26"/>
      <c r="E350" s="8"/>
      <c r="F350" s="139"/>
      <c r="G350" s="139"/>
      <c r="H350" s="139"/>
      <c r="I350" s="139"/>
    </row>
    <row r="351" spans="1:9" s="9" customFormat="1" thickBot="1" x14ac:dyDescent="0.3">
      <c r="A351" s="27"/>
      <c r="B351" s="28"/>
      <c r="C351" s="519" t="s">
        <v>287</v>
      </c>
      <c r="D351" s="520">
        <f>COUNTIF(D213:D342,"=0")</f>
        <v>38</v>
      </c>
      <c r="E351" s="115"/>
      <c r="F351" s="139"/>
      <c r="G351" s="139"/>
      <c r="H351" s="139"/>
      <c r="I351" s="139"/>
    </row>
    <row r="352" spans="1:9" s="32" customFormat="1" ht="15" x14ac:dyDescent="0.25">
      <c r="A352" s="30"/>
      <c r="B352" s="28"/>
      <c r="C352" s="591" t="s">
        <v>283</v>
      </c>
      <c r="D352" s="597" t="str">
        <f>IF(E220="s",COUNTIFS(D221:D227,"=0",$E$221:$E$227,"=S"),"NO APLICA")</f>
        <v>NO APLICA</v>
      </c>
      <c r="E352" s="115"/>
      <c r="F352" s="70"/>
      <c r="G352" s="70"/>
      <c r="H352" s="70"/>
      <c r="I352" s="70"/>
    </row>
    <row r="353" spans="1:9" s="32" customFormat="1" ht="15" x14ac:dyDescent="0.25">
      <c r="A353" s="30"/>
      <c r="B353" s="28"/>
      <c r="C353" s="592" t="s">
        <v>284</v>
      </c>
      <c r="D353" s="598" t="str">
        <f>IF(E267="S",COUNTIFS(D268:D289,"=0",$E$268:$E$289,"=S"),"NO APLICA")</f>
        <v>NO APLICA</v>
      </c>
      <c r="E353" s="115"/>
      <c r="F353" s="70"/>
      <c r="G353" s="70"/>
      <c r="H353" s="70"/>
      <c r="I353" s="70"/>
    </row>
    <row r="354" spans="1:9" s="32" customFormat="1" ht="15" x14ac:dyDescent="0.25">
      <c r="A354" s="30"/>
      <c r="B354" s="28"/>
      <c r="C354" s="592" t="s">
        <v>285</v>
      </c>
      <c r="D354" s="598" t="str">
        <f>IF(E290="S",COUNTIFS(D291:D298,"=0",$E$291:$E$298,"=S"),"NO APLICA")</f>
        <v>NO APLICA</v>
      </c>
      <c r="E354" s="115"/>
      <c r="F354" s="70"/>
      <c r="G354" s="70"/>
      <c r="H354" s="70"/>
      <c r="I354" s="70"/>
    </row>
    <row r="355" spans="1:9" s="32" customFormat="1" thickBot="1" x14ac:dyDescent="0.3">
      <c r="A355" s="30"/>
      <c r="B355" s="28"/>
      <c r="C355" s="593" t="s">
        <v>286</v>
      </c>
      <c r="D355" s="599">
        <f>COUNTIFS(D213:D219,"=0",$E$213:$E$219,"=S")+COUNTIFS(D229:D266,"=0",$E$229:$E$266,"=S")+COUNTIFS(D299:D342,"=0",$E$299:$E$342,"=S")</f>
        <v>0</v>
      </c>
      <c r="E355" s="115"/>
      <c r="F355" s="70"/>
      <c r="G355" s="70"/>
      <c r="H355" s="70"/>
      <c r="I355" s="70"/>
    </row>
    <row r="356" spans="1:9" s="32" customFormat="1" thickBot="1" x14ac:dyDescent="0.3">
      <c r="A356" s="30"/>
      <c r="B356" s="28"/>
      <c r="C356" s="204" t="s">
        <v>223</v>
      </c>
      <c r="D356" s="231">
        <f>SUM(D352:D355)</f>
        <v>0</v>
      </c>
      <c r="E356" s="115"/>
      <c r="F356" s="70"/>
      <c r="G356" s="70"/>
      <c r="H356" s="70"/>
      <c r="I356" s="70"/>
    </row>
    <row r="357" spans="1:9" s="32" customFormat="1" thickBot="1" x14ac:dyDescent="0.3">
      <c r="A357" s="30"/>
      <c r="B357" s="28"/>
      <c r="C357" s="228"/>
      <c r="D357" s="72">
        <f>D356/D351</f>
        <v>0</v>
      </c>
      <c r="E357" s="202"/>
      <c r="F357" s="70"/>
      <c r="G357" s="70"/>
      <c r="H357" s="70"/>
      <c r="I357" s="70"/>
    </row>
    <row r="358" spans="1:9" s="9" customFormat="1" ht="15" x14ac:dyDescent="0.25">
      <c r="A358" s="44"/>
      <c r="B358" s="44"/>
      <c r="C358" s="45"/>
      <c r="D358" s="229"/>
      <c r="E358" s="8"/>
      <c r="F358" s="139"/>
      <c r="G358" s="139"/>
      <c r="H358" s="139"/>
      <c r="I358" s="139"/>
    </row>
    <row r="359" spans="1:9" s="9" customFormat="1" thickBot="1" x14ac:dyDescent="0.3">
      <c r="A359" s="53"/>
      <c r="B359" s="53"/>
      <c r="C359" s="53"/>
      <c r="D359" s="54"/>
      <c r="E359" s="54"/>
      <c r="F359" s="139"/>
      <c r="G359" s="139"/>
      <c r="H359" s="139"/>
      <c r="I359" s="139"/>
    </row>
    <row r="360" spans="1:9" s="9" customFormat="1" thickBot="1" x14ac:dyDescent="0.3">
      <c r="A360" s="718" t="s">
        <v>201</v>
      </c>
      <c r="B360" s="719"/>
      <c r="C360" s="719"/>
      <c r="D360" s="147"/>
      <c r="E360" s="148"/>
      <c r="F360" s="139"/>
      <c r="G360" s="139"/>
      <c r="H360" s="139"/>
      <c r="I360" s="139"/>
    </row>
    <row r="361" spans="1:9" s="9" customFormat="1" ht="15.75" customHeight="1" thickBot="1" x14ac:dyDescent="0.3">
      <c r="A361" s="741" t="s">
        <v>270</v>
      </c>
      <c r="B361" s="742"/>
      <c r="C361" s="742"/>
      <c r="D361" s="743"/>
      <c r="E361" s="210" t="s">
        <v>19</v>
      </c>
      <c r="F361" s="139"/>
      <c r="G361" s="139"/>
      <c r="H361" s="139"/>
      <c r="I361" s="139"/>
    </row>
    <row r="362" spans="1:9" s="9" customFormat="1" ht="15" customHeight="1" x14ac:dyDescent="0.25">
      <c r="A362" s="744" t="s">
        <v>449</v>
      </c>
      <c r="B362" s="541">
        <f>B342+1</f>
        <v>314</v>
      </c>
      <c r="C362" s="461" t="s">
        <v>450</v>
      </c>
      <c r="D362" s="438">
        <v>5</v>
      </c>
      <c r="E362" s="640" t="s">
        <v>19</v>
      </c>
      <c r="F362" s="139"/>
      <c r="G362" s="139"/>
      <c r="H362" s="139"/>
      <c r="I362" s="139"/>
    </row>
    <row r="363" spans="1:9" s="9" customFormat="1" ht="30" x14ac:dyDescent="0.25">
      <c r="A363" s="724"/>
      <c r="B363" s="14">
        <f t="shared" ref="B363:B379" si="6">B362+1</f>
        <v>315</v>
      </c>
      <c r="C363" s="19" t="s">
        <v>249</v>
      </c>
      <c r="D363" s="58">
        <v>10</v>
      </c>
      <c r="E363" s="494" t="s">
        <v>19</v>
      </c>
      <c r="F363" s="139"/>
      <c r="G363" s="139"/>
      <c r="H363" s="139"/>
      <c r="I363" s="139"/>
    </row>
    <row r="364" spans="1:9" s="9" customFormat="1" ht="15" x14ac:dyDescent="0.25">
      <c r="A364" s="724"/>
      <c r="B364" s="14">
        <f t="shared" si="6"/>
        <v>316</v>
      </c>
      <c r="C364" s="19" t="s">
        <v>203</v>
      </c>
      <c r="D364" s="58">
        <v>10</v>
      </c>
      <c r="E364" s="494" t="s">
        <v>19</v>
      </c>
      <c r="F364" s="139"/>
      <c r="G364" s="139"/>
      <c r="H364" s="139"/>
      <c r="I364" s="139"/>
    </row>
    <row r="365" spans="1:9" s="9" customFormat="1" ht="15" customHeight="1" x14ac:dyDescent="0.25">
      <c r="A365" s="724"/>
      <c r="B365" s="14">
        <f t="shared" si="6"/>
        <v>317</v>
      </c>
      <c r="C365" s="19" t="s">
        <v>250</v>
      </c>
      <c r="D365" s="58">
        <v>10</v>
      </c>
      <c r="E365" s="494" t="s">
        <v>19</v>
      </c>
      <c r="F365" s="139"/>
      <c r="G365" s="139"/>
      <c r="H365" s="139"/>
      <c r="I365" s="139"/>
    </row>
    <row r="366" spans="1:9" s="9" customFormat="1" ht="15" x14ac:dyDescent="0.25">
      <c r="A366" s="724"/>
      <c r="B366" s="14">
        <f t="shared" si="6"/>
        <v>318</v>
      </c>
      <c r="C366" s="19" t="s">
        <v>251</v>
      </c>
      <c r="D366" s="58">
        <v>20</v>
      </c>
      <c r="E366" s="494" t="s">
        <v>19</v>
      </c>
      <c r="F366" s="139"/>
      <c r="G366" s="139"/>
      <c r="H366" s="139"/>
      <c r="I366" s="139"/>
    </row>
    <row r="367" spans="1:9" s="9" customFormat="1" ht="15" x14ac:dyDescent="0.25">
      <c r="A367" s="724"/>
      <c r="B367" s="14">
        <f t="shared" si="6"/>
        <v>319</v>
      </c>
      <c r="C367" s="19" t="s">
        <v>403</v>
      </c>
      <c r="D367" s="58">
        <v>20</v>
      </c>
      <c r="E367" s="494" t="s">
        <v>19</v>
      </c>
      <c r="F367" s="139"/>
      <c r="G367" s="139"/>
      <c r="H367" s="139"/>
      <c r="I367" s="139"/>
    </row>
    <row r="368" spans="1:9" s="9" customFormat="1" ht="17.25" x14ac:dyDescent="0.25">
      <c r="A368" s="724"/>
      <c r="B368" s="14">
        <f t="shared" si="6"/>
        <v>320</v>
      </c>
      <c r="C368" s="19" t="s">
        <v>252</v>
      </c>
      <c r="D368" s="58">
        <v>10</v>
      </c>
      <c r="E368" s="494" t="s">
        <v>19</v>
      </c>
      <c r="F368" s="139"/>
      <c r="G368" s="139"/>
      <c r="H368" s="139"/>
      <c r="I368" s="139"/>
    </row>
    <row r="369" spans="1:9" s="9" customFormat="1" thickBot="1" x14ac:dyDescent="0.3">
      <c r="A369" s="745"/>
      <c r="B369" s="14">
        <f t="shared" si="6"/>
        <v>321</v>
      </c>
      <c r="C369" s="19" t="s">
        <v>204</v>
      </c>
      <c r="D369" s="439">
        <v>10</v>
      </c>
      <c r="E369" s="494" t="s">
        <v>19</v>
      </c>
      <c r="F369" s="139"/>
      <c r="G369" s="139"/>
      <c r="H369" s="139"/>
      <c r="I369" s="139"/>
    </row>
    <row r="370" spans="1:9" s="9" customFormat="1" thickBot="1" x14ac:dyDescent="0.3">
      <c r="A370" s="273" t="s">
        <v>29</v>
      </c>
      <c r="B370" s="274"/>
      <c r="C370" s="274"/>
      <c r="D370" s="306"/>
      <c r="E370" s="210" t="s">
        <v>19</v>
      </c>
      <c r="F370" s="139"/>
      <c r="G370" s="139"/>
      <c r="H370" s="139"/>
      <c r="I370" s="139"/>
    </row>
    <row r="371" spans="1:9" s="9" customFormat="1" ht="15" x14ac:dyDescent="0.25">
      <c r="A371" s="724" t="s">
        <v>29</v>
      </c>
      <c r="B371" s="13">
        <f>B369+1</f>
        <v>322</v>
      </c>
      <c r="C371" s="49" t="s">
        <v>202</v>
      </c>
      <c r="D371" s="432">
        <v>5</v>
      </c>
      <c r="E371" s="640" t="s">
        <v>19</v>
      </c>
      <c r="F371" s="139"/>
      <c r="G371" s="139"/>
      <c r="H371" s="139"/>
      <c r="I371" s="139"/>
    </row>
    <row r="372" spans="1:9" s="9" customFormat="1" ht="45" x14ac:dyDescent="0.25">
      <c r="A372" s="724"/>
      <c r="B372" s="14">
        <f t="shared" si="6"/>
        <v>323</v>
      </c>
      <c r="C372" s="307" t="s">
        <v>451</v>
      </c>
      <c r="D372" s="58">
        <v>10</v>
      </c>
      <c r="E372" s="494" t="s">
        <v>19</v>
      </c>
      <c r="F372" s="139"/>
      <c r="G372" s="139"/>
      <c r="H372" s="139"/>
      <c r="I372" s="139"/>
    </row>
    <row r="373" spans="1:9" s="9" customFormat="1" ht="30" x14ac:dyDescent="0.25">
      <c r="A373" s="724"/>
      <c r="B373" s="14">
        <f t="shared" si="6"/>
        <v>324</v>
      </c>
      <c r="C373" s="19" t="s">
        <v>454</v>
      </c>
      <c r="D373" s="58">
        <v>10</v>
      </c>
      <c r="E373" s="494" t="s">
        <v>19</v>
      </c>
      <c r="F373" s="139"/>
      <c r="G373" s="139"/>
      <c r="H373" s="139"/>
      <c r="I373" s="139"/>
    </row>
    <row r="374" spans="1:9" s="9" customFormat="1" ht="15" x14ac:dyDescent="0.25">
      <c r="A374" s="724"/>
      <c r="B374" s="14">
        <f t="shared" si="6"/>
        <v>325</v>
      </c>
      <c r="C374" s="51" t="s">
        <v>248</v>
      </c>
      <c r="D374" s="432">
        <v>5</v>
      </c>
      <c r="E374" s="494" t="s">
        <v>19</v>
      </c>
      <c r="F374" s="139"/>
      <c r="G374" s="139"/>
      <c r="H374" s="139"/>
      <c r="I374" s="139"/>
    </row>
    <row r="375" spans="1:9" s="9" customFormat="1" ht="30" x14ac:dyDescent="0.25">
      <c r="A375" s="724"/>
      <c r="B375" s="14">
        <f t="shared" si="6"/>
        <v>326</v>
      </c>
      <c r="C375" s="51" t="s">
        <v>205</v>
      </c>
      <c r="D375" s="432">
        <v>5</v>
      </c>
      <c r="E375" s="494" t="s">
        <v>19</v>
      </c>
      <c r="F375" s="139"/>
      <c r="G375" s="139"/>
      <c r="H375" s="139"/>
      <c r="I375" s="139"/>
    </row>
    <row r="376" spans="1:9" s="9" customFormat="1" ht="30" x14ac:dyDescent="0.25">
      <c r="A376" s="724"/>
      <c r="B376" s="14">
        <f t="shared" si="6"/>
        <v>327</v>
      </c>
      <c r="C376" s="60" t="s">
        <v>206</v>
      </c>
      <c r="D376" s="58">
        <v>10</v>
      </c>
      <c r="E376" s="494" t="s">
        <v>19</v>
      </c>
      <c r="F376" s="139"/>
      <c r="G376" s="139"/>
      <c r="H376" s="139"/>
      <c r="I376" s="139"/>
    </row>
    <row r="377" spans="1:9" s="9" customFormat="1" ht="15" x14ac:dyDescent="0.25">
      <c r="A377" s="724"/>
      <c r="B377" s="14">
        <f t="shared" si="6"/>
        <v>328</v>
      </c>
      <c r="C377" s="60" t="s">
        <v>253</v>
      </c>
      <c r="D377" s="58">
        <v>10</v>
      </c>
      <c r="E377" s="494" t="s">
        <v>19</v>
      </c>
      <c r="F377" s="139"/>
      <c r="G377" s="139"/>
      <c r="H377" s="139"/>
      <c r="I377" s="139"/>
    </row>
    <row r="378" spans="1:9" s="9" customFormat="1" ht="15" x14ac:dyDescent="0.25">
      <c r="A378" s="724"/>
      <c r="B378" s="14">
        <f t="shared" si="6"/>
        <v>329</v>
      </c>
      <c r="C378" s="19" t="s">
        <v>254</v>
      </c>
      <c r="D378" s="58">
        <v>10</v>
      </c>
      <c r="E378" s="494" t="s">
        <v>19</v>
      </c>
      <c r="F378" s="139"/>
      <c r="G378" s="139"/>
      <c r="H378" s="139"/>
      <c r="I378" s="139"/>
    </row>
    <row r="379" spans="1:9" s="9" customFormat="1" thickBot="1" x14ac:dyDescent="0.3">
      <c r="A379" s="745"/>
      <c r="B379" s="21">
        <f t="shared" si="6"/>
        <v>330</v>
      </c>
      <c r="C379" s="308" t="s">
        <v>207</v>
      </c>
      <c r="D379" s="21">
        <v>15</v>
      </c>
      <c r="E379" s="544" t="s">
        <v>19</v>
      </c>
      <c r="F379" s="139"/>
      <c r="G379" s="139"/>
      <c r="H379" s="139"/>
      <c r="I379" s="139"/>
    </row>
    <row r="380" spans="1:9" s="9" customFormat="1" thickBot="1" x14ac:dyDescent="0.3">
      <c r="A380" s="22"/>
      <c r="B380" s="23"/>
      <c r="C380" s="282" t="s">
        <v>221</v>
      </c>
      <c r="D380" s="283">
        <v>175</v>
      </c>
      <c r="E380" s="156"/>
      <c r="F380" s="139"/>
      <c r="G380" s="139"/>
      <c r="H380" s="139"/>
      <c r="I380" s="139"/>
    </row>
    <row r="381" spans="1:9" s="9" customFormat="1" ht="15" x14ac:dyDescent="0.25">
      <c r="A381" s="22"/>
      <c r="B381" s="23"/>
      <c r="C381" s="275" t="s">
        <v>452</v>
      </c>
      <c r="D381" s="277" t="str">
        <f>IF(E361="S",SUMIF($E$362:$E$369,"S",D362:D369),"NO APLICA")</f>
        <v>NO APLICA</v>
      </c>
      <c r="E381" s="156"/>
      <c r="F381" s="139"/>
      <c r="G381" s="139"/>
      <c r="H381" s="139"/>
      <c r="I381" s="139"/>
    </row>
    <row r="382" spans="1:9" s="9" customFormat="1" thickBot="1" x14ac:dyDescent="0.3">
      <c r="A382" s="22"/>
      <c r="B382" s="23"/>
      <c r="C382" s="350" t="s">
        <v>453</v>
      </c>
      <c r="D382" s="516">
        <f>(SUMIF($E$371:$E$379,"S",D371:D379))</f>
        <v>0</v>
      </c>
      <c r="E382" s="156"/>
      <c r="F382" s="139"/>
      <c r="G382" s="139"/>
      <c r="H382" s="139"/>
      <c r="I382" s="139"/>
    </row>
    <row r="383" spans="1:9" s="9" customFormat="1" thickBot="1" x14ac:dyDescent="0.3">
      <c r="A383" s="22"/>
      <c r="B383" s="23"/>
      <c r="C383" s="517" t="s">
        <v>225</v>
      </c>
      <c r="D383" s="518">
        <f>SUM(D381:D382)</f>
        <v>0</v>
      </c>
      <c r="E383" s="8"/>
      <c r="F383" s="139"/>
      <c r="G383" s="139"/>
      <c r="H383" s="139"/>
      <c r="I383" s="139"/>
    </row>
    <row r="384" spans="1:9" s="9" customFormat="1" thickBot="1" x14ac:dyDescent="0.3">
      <c r="A384" s="22"/>
      <c r="B384" s="23"/>
      <c r="C384" s="24"/>
      <c r="D384" s="196">
        <f>D383/D380</f>
        <v>0</v>
      </c>
      <c r="E384" s="8"/>
      <c r="F384" s="139"/>
      <c r="G384" s="139"/>
      <c r="H384" s="139"/>
      <c r="I384" s="139"/>
    </row>
    <row r="385" spans="1:9" s="9" customFormat="1" thickBot="1" x14ac:dyDescent="0.3">
      <c r="A385" s="22"/>
      <c r="B385" s="23"/>
      <c r="C385" s="25"/>
      <c r="D385" s="26"/>
      <c r="E385" s="8"/>
      <c r="F385" s="139"/>
      <c r="G385" s="139"/>
      <c r="H385" s="139"/>
      <c r="I385" s="139"/>
    </row>
    <row r="386" spans="1:9" s="9" customFormat="1" thickBot="1" x14ac:dyDescent="0.3">
      <c r="A386" s="27"/>
      <c r="B386" s="28"/>
      <c r="C386" s="208" t="s">
        <v>222</v>
      </c>
      <c r="D386" s="203">
        <f>COUNTIF(D362:D379,"=0")</f>
        <v>0</v>
      </c>
      <c r="E386" s="29"/>
      <c r="F386" s="139"/>
      <c r="G386" s="139"/>
      <c r="H386" s="139"/>
      <c r="I386" s="139"/>
    </row>
    <row r="387" spans="1:9" s="9" customFormat="1" ht="15" x14ac:dyDescent="0.25">
      <c r="A387" s="27"/>
      <c r="B387" s="28"/>
      <c r="C387" s="512" t="s">
        <v>476</v>
      </c>
      <c r="D387" s="513" t="str">
        <f>IF(E361="S",COUNTIFS(D362:D369,"=0",$E$362:$E$369,"=S"),"NO APLICA")</f>
        <v>NO APLICA</v>
      </c>
      <c r="E387" s="29"/>
      <c r="F387" s="139"/>
      <c r="G387" s="139"/>
      <c r="H387" s="139"/>
      <c r="I387" s="139"/>
    </row>
    <row r="388" spans="1:9" s="9" customFormat="1" thickBot="1" x14ac:dyDescent="0.3">
      <c r="A388" s="27"/>
      <c r="B388" s="28"/>
      <c r="C388" s="507" t="s">
        <v>477</v>
      </c>
      <c r="D388" s="508">
        <f>COUNTIFS(D371:D379,"=0",$E$371:$E$379,"=S")</f>
        <v>0</v>
      </c>
      <c r="E388" s="29"/>
      <c r="F388" s="139"/>
      <c r="G388" s="139"/>
      <c r="H388" s="139"/>
      <c r="I388" s="139"/>
    </row>
    <row r="389" spans="1:9" s="32" customFormat="1" thickBot="1" x14ac:dyDescent="0.3">
      <c r="A389" s="30"/>
      <c r="B389" s="28"/>
      <c r="C389" s="506" t="s">
        <v>223</v>
      </c>
      <c r="D389" s="279" t="str">
        <f>IF(E361="S",COUNTIFS(D362:D378,"=0",$E$362:$E$378,"=S"),"NO APLICA")</f>
        <v>NO APLICA</v>
      </c>
      <c r="E389" s="31"/>
      <c r="F389" s="70"/>
      <c r="G389" s="70"/>
      <c r="H389" s="70"/>
      <c r="I389" s="70"/>
    </row>
    <row r="390" spans="1:9" s="32" customFormat="1" thickBot="1" x14ac:dyDescent="0.3">
      <c r="A390" s="30"/>
      <c r="B390" s="28"/>
      <c r="C390" s="33"/>
      <c r="D390" s="241"/>
      <c r="E390" s="31"/>
      <c r="F390" s="70"/>
      <c r="G390" s="70"/>
      <c r="H390" s="70"/>
      <c r="I390" s="70"/>
    </row>
    <row r="391" spans="1:9" s="9" customFormat="1" thickBot="1" x14ac:dyDescent="0.3">
      <c r="A391" s="746" t="s">
        <v>262</v>
      </c>
      <c r="B391" s="746"/>
      <c r="C391" s="746"/>
      <c r="D391" s="63"/>
      <c r="E391" s="54"/>
      <c r="F391" s="139"/>
      <c r="G391" s="139"/>
      <c r="H391" s="139"/>
      <c r="I391" s="139"/>
    </row>
    <row r="392" spans="1:9" s="9" customFormat="1" thickBot="1" x14ac:dyDescent="0.3">
      <c r="A392" s="747" t="s">
        <v>263</v>
      </c>
      <c r="B392" s="748"/>
      <c r="C392" s="748"/>
      <c r="D392" s="151"/>
      <c r="E392" s="232"/>
      <c r="F392" s="139"/>
      <c r="G392" s="139"/>
      <c r="H392" s="139"/>
      <c r="I392" s="139"/>
    </row>
    <row r="393" spans="1:9" s="9" customFormat="1" thickBot="1" x14ac:dyDescent="0.3">
      <c r="A393" s="759" t="s">
        <v>264</v>
      </c>
      <c r="B393" s="730"/>
      <c r="C393" s="730"/>
      <c r="D393" s="755"/>
      <c r="E393" s="235" t="s">
        <v>19</v>
      </c>
      <c r="F393" s="139">
        <f>COUNTIF(E394:E396,"s")</f>
        <v>0</v>
      </c>
      <c r="G393" s="139"/>
      <c r="H393" s="139"/>
      <c r="I393" s="139"/>
    </row>
    <row r="394" spans="1:9" s="9" customFormat="1" ht="62.25" x14ac:dyDescent="0.25">
      <c r="A394" s="724" t="s">
        <v>208</v>
      </c>
      <c r="B394" s="55">
        <f>B379+1</f>
        <v>331</v>
      </c>
      <c r="C394" s="64" t="s">
        <v>404</v>
      </c>
      <c r="D394" s="637">
        <v>10</v>
      </c>
      <c r="E394" s="632" t="s">
        <v>19</v>
      </c>
      <c r="F394" s="137" t="str">
        <f>IF(F393&gt;1,"ERROR, seleccionar només una S","")</f>
        <v/>
      </c>
      <c r="G394" s="139"/>
      <c r="H394" s="139"/>
      <c r="I394" s="139"/>
    </row>
    <row r="395" spans="1:9" s="9" customFormat="1" ht="62.25" x14ac:dyDescent="0.25">
      <c r="A395" s="736"/>
      <c r="B395" s="65">
        <f>B394+1</f>
        <v>332</v>
      </c>
      <c r="C395" s="18" t="s">
        <v>405</v>
      </c>
      <c r="D395" s="637">
        <v>15</v>
      </c>
      <c r="E395" s="634" t="s">
        <v>19</v>
      </c>
      <c r="F395" s="137"/>
      <c r="G395" s="139"/>
      <c r="H395" s="139"/>
      <c r="I395" s="139"/>
    </row>
    <row r="396" spans="1:9" s="9" customFormat="1" ht="63" thickBot="1" x14ac:dyDescent="0.3">
      <c r="A396" s="736"/>
      <c r="B396" s="65">
        <f t="shared" ref="B396:B405" si="7">B395+1</f>
        <v>333</v>
      </c>
      <c r="C396" s="18" t="s">
        <v>406</v>
      </c>
      <c r="D396" s="95">
        <v>20</v>
      </c>
      <c r="E396" s="633" t="s">
        <v>19</v>
      </c>
      <c r="F396" s="137"/>
      <c r="G396" s="139"/>
      <c r="H396" s="139"/>
      <c r="I396" s="139"/>
    </row>
    <row r="397" spans="1:9" s="9" customFormat="1" thickBot="1" x14ac:dyDescent="0.3">
      <c r="A397" s="736"/>
      <c r="B397" s="65">
        <f t="shared" si="7"/>
        <v>334</v>
      </c>
      <c r="C397" s="19" t="s">
        <v>255</v>
      </c>
      <c r="D397" s="481">
        <v>15</v>
      </c>
      <c r="E397" s="639" t="s">
        <v>19</v>
      </c>
      <c r="F397" s="287">
        <f>COUNTIF(E398:E400,"s")</f>
        <v>0</v>
      </c>
      <c r="G397" s="139"/>
      <c r="H397" s="139"/>
      <c r="I397" s="139"/>
    </row>
    <row r="398" spans="1:9" s="9" customFormat="1" ht="30" x14ac:dyDescent="0.25">
      <c r="A398" s="736"/>
      <c r="B398" s="65">
        <f t="shared" si="7"/>
        <v>335</v>
      </c>
      <c r="C398" s="18" t="s">
        <v>256</v>
      </c>
      <c r="D398" s="94">
        <v>5</v>
      </c>
      <c r="E398" s="632" t="s">
        <v>19</v>
      </c>
      <c r="F398" s="137" t="str">
        <f>IF(F397&gt;1,"ERROR, seleccionar només una S","")</f>
        <v/>
      </c>
      <c r="G398" s="139"/>
      <c r="H398" s="139"/>
      <c r="I398" s="139"/>
    </row>
    <row r="399" spans="1:9" s="9" customFormat="1" ht="30" x14ac:dyDescent="0.25">
      <c r="A399" s="736"/>
      <c r="B399" s="65">
        <f t="shared" si="7"/>
        <v>336</v>
      </c>
      <c r="C399" s="18" t="s">
        <v>257</v>
      </c>
      <c r="D399" s="637">
        <v>10</v>
      </c>
      <c r="E399" s="634" t="s">
        <v>19</v>
      </c>
      <c r="F399" s="137"/>
      <c r="G399" s="139"/>
      <c r="H399" s="139"/>
      <c r="I399" s="139"/>
    </row>
    <row r="400" spans="1:9" s="9" customFormat="1" ht="30.75" thickBot="1" x14ac:dyDescent="0.3">
      <c r="A400" s="736"/>
      <c r="B400" s="65">
        <f t="shared" si="7"/>
        <v>337</v>
      </c>
      <c r="C400" s="18" t="s">
        <v>258</v>
      </c>
      <c r="D400" s="95">
        <v>15</v>
      </c>
      <c r="E400" s="633" t="s">
        <v>19</v>
      </c>
      <c r="F400" s="137"/>
      <c r="G400" s="139"/>
      <c r="H400" s="139"/>
      <c r="I400" s="139"/>
    </row>
    <row r="401" spans="1:9" s="9" customFormat="1" ht="32.25" x14ac:dyDescent="0.25">
      <c r="A401" s="736"/>
      <c r="B401" s="65">
        <f t="shared" si="7"/>
        <v>338</v>
      </c>
      <c r="C401" s="19" t="s">
        <v>259</v>
      </c>
      <c r="D401" s="495">
        <v>5</v>
      </c>
      <c r="E401" s="486" t="s">
        <v>19</v>
      </c>
      <c r="F401" s="139"/>
      <c r="G401" s="139"/>
      <c r="H401" s="139"/>
      <c r="I401" s="139"/>
    </row>
    <row r="402" spans="1:9" s="9" customFormat="1" ht="30" x14ac:dyDescent="0.25">
      <c r="A402" s="751"/>
      <c r="B402" s="14">
        <f t="shared" si="7"/>
        <v>339</v>
      </c>
      <c r="C402" s="19" t="s">
        <v>437</v>
      </c>
      <c r="D402" s="39">
        <v>0</v>
      </c>
      <c r="E402" s="494" t="s">
        <v>19</v>
      </c>
      <c r="F402" s="139"/>
      <c r="G402" s="139"/>
      <c r="H402" s="139"/>
      <c r="I402" s="139"/>
    </row>
    <row r="403" spans="1:9" s="9" customFormat="1" ht="15" x14ac:dyDescent="0.25">
      <c r="A403" s="722" t="s">
        <v>214</v>
      </c>
      <c r="B403" s="55">
        <f t="shared" si="7"/>
        <v>340</v>
      </c>
      <c r="C403" s="51" t="s">
        <v>407</v>
      </c>
      <c r="D403" s="56">
        <v>5</v>
      </c>
      <c r="E403" s="494" t="s">
        <v>19</v>
      </c>
      <c r="F403" s="139"/>
      <c r="G403" s="139"/>
      <c r="H403" s="139"/>
      <c r="I403" s="139"/>
    </row>
    <row r="404" spans="1:9" s="9" customFormat="1" ht="15" x14ac:dyDescent="0.25">
      <c r="A404" s="724"/>
      <c r="B404" s="65">
        <f t="shared" si="7"/>
        <v>341</v>
      </c>
      <c r="C404" s="19" t="s">
        <v>209</v>
      </c>
      <c r="D404" s="39">
        <v>0</v>
      </c>
      <c r="E404" s="494" t="s">
        <v>19</v>
      </c>
      <c r="F404" s="139"/>
      <c r="G404" s="139"/>
      <c r="H404" s="139"/>
      <c r="I404" s="139"/>
    </row>
    <row r="405" spans="1:9" s="9" customFormat="1" ht="45.75" thickBot="1" x14ac:dyDescent="0.3">
      <c r="A405" s="745"/>
      <c r="B405" s="21">
        <f t="shared" si="7"/>
        <v>342</v>
      </c>
      <c r="C405" s="369" t="s">
        <v>408</v>
      </c>
      <c r="D405" s="233">
        <v>5</v>
      </c>
      <c r="E405" s="544" t="s">
        <v>19</v>
      </c>
      <c r="F405" s="139"/>
      <c r="G405" s="139"/>
      <c r="H405" s="139"/>
      <c r="I405" s="139"/>
    </row>
    <row r="406" spans="1:9" s="9" customFormat="1" thickBot="1" x14ac:dyDescent="0.3">
      <c r="A406" s="22"/>
      <c r="B406" s="23"/>
      <c r="C406" s="201" t="s">
        <v>221</v>
      </c>
      <c r="D406" s="200">
        <v>65</v>
      </c>
      <c r="E406" s="134"/>
      <c r="F406" s="139"/>
      <c r="G406" s="139"/>
      <c r="H406" s="139"/>
      <c r="I406" s="139"/>
    </row>
    <row r="407" spans="1:9" s="9" customFormat="1" thickBot="1" x14ac:dyDescent="0.3">
      <c r="A407" s="22"/>
      <c r="B407" s="23"/>
      <c r="C407" s="234" t="s">
        <v>226</v>
      </c>
      <c r="D407" s="199">
        <f>SUMIF($E$394:$E$405,"S",D394:D405)</f>
        <v>0</v>
      </c>
      <c r="E407" s="8"/>
      <c r="F407" s="139"/>
      <c r="G407" s="139"/>
      <c r="H407" s="139"/>
      <c r="I407" s="139"/>
    </row>
    <row r="408" spans="1:9" s="9" customFormat="1" thickBot="1" x14ac:dyDescent="0.3">
      <c r="A408" s="22"/>
      <c r="B408" s="23"/>
      <c r="C408" s="219"/>
      <c r="D408" s="196">
        <f>D407/D406</f>
        <v>0</v>
      </c>
      <c r="E408" s="8"/>
      <c r="F408" s="139"/>
      <c r="G408" s="139"/>
      <c r="H408" s="139"/>
      <c r="I408" s="139"/>
    </row>
    <row r="409" spans="1:9" s="9" customFormat="1" thickBot="1" x14ac:dyDescent="0.3">
      <c r="A409" s="22"/>
      <c r="B409" s="23"/>
      <c r="C409" s="25"/>
      <c r="D409" s="26"/>
      <c r="E409" s="8"/>
      <c r="F409" s="139"/>
      <c r="G409" s="139"/>
      <c r="H409" s="139"/>
      <c r="I409" s="139"/>
    </row>
    <row r="410" spans="1:9" s="9" customFormat="1" thickBot="1" x14ac:dyDescent="0.3">
      <c r="A410" s="27"/>
      <c r="B410" s="28"/>
      <c r="C410" s="519" t="s">
        <v>222</v>
      </c>
      <c r="D410" s="203">
        <f>COUNTIF(D394:D405,"=0")</f>
        <v>2</v>
      </c>
      <c r="E410" s="29"/>
      <c r="F410" s="139"/>
      <c r="G410" s="139"/>
      <c r="H410" s="139"/>
      <c r="I410" s="139"/>
    </row>
    <row r="411" spans="1:9" s="32" customFormat="1" thickBot="1" x14ac:dyDescent="0.3">
      <c r="A411" s="30"/>
      <c r="B411" s="28"/>
      <c r="C411" s="204" t="s">
        <v>223</v>
      </c>
      <c r="D411" s="205" t="str">
        <f>IF(E393="S",COUNTIFS(D394:D405,"=0",$E$394:$E$405,"=S"),"NO APLICA")</f>
        <v>NO APLICA</v>
      </c>
      <c r="E411" s="31"/>
      <c r="F411" s="70"/>
      <c r="G411" s="70"/>
      <c r="H411" s="70"/>
      <c r="I411" s="70"/>
    </row>
    <row r="412" spans="1:9" s="32" customFormat="1" thickBot="1" x14ac:dyDescent="0.3">
      <c r="A412" s="30"/>
      <c r="B412" s="28"/>
      <c r="C412" s="33"/>
      <c r="D412" s="125" t="e">
        <f>D411/D410</f>
        <v>#VALUE!</v>
      </c>
      <c r="E412" s="31"/>
      <c r="F412" s="70"/>
      <c r="G412" s="70"/>
      <c r="H412" s="70"/>
      <c r="I412" s="70"/>
    </row>
    <row r="413" spans="1:9" s="9" customFormat="1" thickBot="1" x14ac:dyDescent="0.3">
      <c r="A413" s="69"/>
      <c r="B413" s="70"/>
      <c r="C413" s="71"/>
      <c r="D413" s="63"/>
      <c r="E413" s="54"/>
      <c r="F413" s="139"/>
      <c r="G413" s="139"/>
      <c r="H413" s="139"/>
      <c r="I413" s="139"/>
    </row>
    <row r="414" spans="1:9" s="9" customFormat="1" ht="15.75" customHeight="1" thickBot="1" x14ac:dyDescent="0.3">
      <c r="A414" s="718" t="s">
        <v>210</v>
      </c>
      <c r="B414" s="719"/>
      <c r="C414" s="719"/>
      <c r="D414" s="681"/>
      <c r="E414" s="611"/>
      <c r="F414" s="139"/>
      <c r="G414" s="139"/>
      <c r="H414" s="139"/>
      <c r="I414" s="139"/>
    </row>
    <row r="415" spans="1:9" s="9" customFormat="1" ht="30" x14ac:dyDescent="0.25">
      <c r="A415" s="724"/>
      <c r="B415" s="13">
        <f>B405+1</f>
        <v>343</v>
      </c>
      <c r="C415" s="461" t="s">
        <v>260</v>
      </c>
      <c r="D415" s="484">
        <v>0</v>
      </c>
      <c r="E415" s="494" t="s">
        <v>19</v>
      </c>
      <c r="F415" s="139"/>
      <c r="G415" s="139"/>
      <c r="H415" s="139"/>
      <c r="I415" s="139"/>
    </row>
    <row r="416" spans="1:9" s="9" customFormat="1" ht="75" x14ac:dyDescent="0.25">
      <c r="A416" s="724"/>
      <c r="B416" s="14">
        <f>B415+1</f>
        <v>344</v>
      </c>
      <c r="C416" s="19" t="s">
        <v>432</v>
      </c>
      <c r="D416" s="351">
        <v>0</v>
      </c>
      <c r="E416" s="494" t="s">
        <v>19</v>
      </c>
      <c r="F416" s="139"/>
      <c r="G416" s="139"/>
      <c r="H416" s="139"/>
      <c r="I416" s="139"/>
    </row>
    <row r="417" spans="1:12" s="9" customFormat="1" ht="30" x14ac:dyDescent="0.25">
      <c r="A417" s="724"/>
      <c r="B417" s="14">
        <f>B416+1</f>
        <v>345</v>
      </c>
      <c r="C417" s="19" t="s">
        <v>211</v>
      </c>
      <c r="D417" s="15">
        <v>20</v>
      </c>
      <c r="E417" s="494" t="s">
        <v>19</v>
      </c>
      <c r="F417" s="139"/>
      <c r="G417" s="139"/>
      <c r="H417" s="139"/>
      <c r="I417" s="139"/>
    </row>
    <row r="418" spans="1:12" s="9" customFormat="1" ht="30" x14ac:dyDescent="0.25">
      <c r="A418" s="724"/>
      <c r="B418" s="14">
        <f>B417+1</f>
        <v>346</v>
      </c>
      <c r="C418" s="19" t="s">
        <v>433</v>
      </c>
      <c r="D418" s="351">
        <v>0</v>
      </c>
      <c r="E418" s="494" t="s">
        <v>19</v>
      </c>
      <c r="F418" s="139"/>
      <c r="G418" s="139"/>
      <c r="H418" s="139"/>
      <c r="I418" s="139"/>
    </row>
    <row r="419" spans="1:12" s="9" customFormat="1" thickBot="1" x14ac:dyDescent="0.3">
      <c r="A419" s="745"/>
      <c r="B419" s="21">
        <f>B418+1</f>
        <v>347</v>
      </c>
      <c r="C419" s="61" t="s">
        <v>434</v>
      </c>
      <c r="D419" s="43">
        <v>5</v>
      </c>
      <c r="E419" s="544" t="s">
        <v>19</v>
      </c>
      <c r="F419" s="139"/>
      <c r="G419" s="139"/>
      <c r="H419" s="139"/>
      <c r="I419" s="139"/>
    </row>
    <row r="420" spans="1:12" s="9" customFormat="1" thickBot="1" x14ac:dyDescent="0.3">
      <c r="A420" s="22"/>
      <c r="B420" s="23"/>
      <c r="C420" s="666" t="s">
        <v>221</v>
      </c>
      <c r="D420" s="26">
        <v>25</v>
      </c>
      <c r="E420" s="221"/>
      <c r="F420" s="139"/>
      <c r="G420" s="139"/>
      <c r="H420" s="139"/>
      <c r="I420" s="139"/>
    </row>
    <row r="421" spans="1:12" s="9" customFormat="1" thickBot="1" x14ac:dyDescent="0.3">
      <c r="A421" s="22"/>
      <c r="B421" s="23"/>
      <c r="C421" s="234" t="s">
        <v>227</v>
      </c>
      <c r="D421" s="238">
        <f>SUMIF($E$415:$E$419,"S",D415:D419)</f>
        <v>0</v>
      </c>
      <c r="E421" s="221"/>
      <c r="F421" s="139"/>
      <c r="G421" s="139"/>
      <c r="H421" s="139"/>
      <c r="I421" s="139"/>
    </row>
    <row r="422" spans="1:12" s="9" customFormat="1" thickBot="1" x14ac:dyDescent="0.3">
      <c r="A422" s="22"/>
      <c r="B422" s="23"/>
      <c r="C422" s="219"/>
      <c r="D422" s="142">
        <f>D421/D420</f>
        <v>0</v>
      </c>
      <c r="E422" s="221"/>
      <c r="F422" s="139"/>
      <c r="G422" s="139"/>
      <c r="H422" s="139"/>
      <c r="I422" s="139"/>
    </row>
    <row r="423" spans="1:12" s="9" customFormat="1" thickBot="1" x14ac:dyDescent="0.3">
      <c r="A423" s="22"/>
      <c r="B423" s="23"/>
      <c r="C423" s="25"/>
      <c r="D423" s="236"/>
      <c r="E423" s="8"/>
      <c r="F423" s="139"/>
      <c r="G423" s="139"/>
      <c r="H423" s="139"/>
      <c r="I423" s="139"/>
    </row>
    <row r="424" spans="1:12" s="9" customFormat="1" thickBot="1" x14ac:dyDescent="0.3">
      <c r="A424" s="27"/>
      <c r="B424" s="28"/>
      <c r="C424" s="239" t="s">
        <v>222</v>
      </c>
      <c r="D424" s="197">
        <f>COUNTIF(D415:D419,"=0")</f>
        <v>3</v>
      </c>
      <c r="E424" s="29"/>
      <c r="F424" s="139"/>
      <c r="G424" s="139"/>
      <c r="H424" s="139"/>
      <c r="I424" s="139"/>
    </row>
    <row r="425" spans="1:12" s="32" customFormat="1" thickBot="1" x14ac:dyDescent="0.3">
      <c r="A425" s="30"/>
      <c r="B425" s="28"/>
      <c r="C425" s="227" t="s">
        <v>223</v>
      </c>
      <c r="D425" s="240">
        <f>COUNTIFS(D415:D419,"=0",$E$415:$E$419,"=S")</f>
        <v>0</v>
      </c>
      <c r="E425" s="31"/>
      <c r="F425" s="70"/>
      <c r="G425" s="70"/>
      <c r="H425" s="70"/>
      <c r="I425" s="70"/>
      <c r="L425" s="697"/>
    </row>
    <row r="426" spans="1:12" s="32" customFormat="1" thickBot="1" x14ac:dyDescent="0.3">
      <c r="A426" s="30"/>
      <c r="B426" s="28"/>
      <c r="C426" s="33"/>
      <c r="D426" s="241">
        <v>1</v>
      </c>
      <c r="E426" s="31"/>
      <c r="F426" s="70"/>
      <c r="G426" s="70"/>
      <c r="H426" s="70"/>
      <c r="I426" s="70"/>
    </row>
    <row r="427" spans="1:12" s="32" customFormat="1" ht="15" x14ac:dyDescent="0.25">
      <c r="A427" s="140"/>
      <c r="B427" s="28"/>
      <c r="C427" s="141"/>
      <c r="D427" s="142"/>
      <c r="E427" s="116"/>
      <c r="F427" s="70"/>
      <c r="G427" s="70"/>
      <c r="H427" s="70"/>
      <c r="I427" s="70"/>
    </row>
    <row r="428" spans="1:12" s="32" customFormat="1" thickBot="1" x14ac:dyDescent="0.3">
      <c r="A428" s="140"/>
      <c r="B428" s="28"/>
      <c r="C428" s="141"/>
      <c r="D428" s="142"/>
      <c r="E428" s="116"/>
      <c r="F428" s="70"/>
      <c r="G428" s="70"/>
      <c r="H428" s="70"/>
      <c r="I428" s="70"/>
    </row>
    <row r="429" spans="1:12" s="32" customFormat="1" thickBot="1" x14ac:dyDescent="0.3">
      <c r="A429" s="795" t="s">
        <v>356</v>
      </c>
      <c r="B429" s="777"/>
      <c r="C429" s="777"/>
      <c r="D429" s="497"/>
      <c r="E429" s="611"/>
      <c r="F429" s="139">
        <f>(COUNTIF(E430,"N"))+(COUNTIF(E433,"N"))</f>
        <v>2</v>
      </c>
      <c r="G429" s="70"/>
      <c r="H429" s="70"/>
      <c r="I429" s="70"/>
    </row>
    <row r="430" spans="1:12" s="9" customFormat="1" thickBot="1" x14ac:dyDescent="0.3">
      <c r="A430" s="787" t="s">
        <v>367</v>
      </c>
      <c r="B430" s="787"/>
      <c r="C430" s="787"/>
      <c r="D430" s="787"/>
      <c r="E430" s="210" t="s">
        <v>19</v>
      </c>
      <c r="F430" s="9" t="str">
        <f>IF(F429&gt;1,"ERROR, heu de seleccionar mínim una opció","")</f>
        <v>ERROR, heu de seleccionar mínim una opció</v>
      </c>
      <c r="G430" s="139"/>
      <c r="H430" s="139"/>
      <c r="I430" s="139"/>
    </row>
    <row r="431" spans="1:12" s="32" customFormat="1" ht="30" x14ac:dyDescent="0.25">
      <c r="A431" s="790" t="s">
        <v>306</v>
      </c>
      <c r="B431" s="341">
        <f>B419+1</f>
        <v>348</v>
      </c>
      <c r="C431" s="682" t="s">
        <v>435</v>
      </c>
      <c r="D431" s="176">
        <v>0</v>
      </c>
      <c r="E431" s="640" t="s">
        <v>19</v>
      </c>
      <c r="F431" s="139"/>
      <c r="G431" s="70"/>
      <c r="H431" s="70"/>
      <c r="I431" s="70"/>
    </row>
    <row r="432" spans="1:12" s="32" customFormat="1" ht="45.75" thickBot="1" x14ac:dyDescent="0.3">
      <c r="A432" s="790"/>
      <c r="B432" s="683">
        <f>B431+1</f>
        <v>349</v>
      </c>
      <c r="C432" s="684" t="s">
        <v>436</v>
      </c>
      <c r="D432" s="527">
        <v>0</v>
      </c>
      <c r="E432" s="663" t="s">
        <v>19</v>
      </c>
      <c r="F432" s="139"/>
      <c r="G432" s="70"/>
      <c r="H432" s="70"/>
      <c r="I432" s="70"/>
    </row>
    <row r="433" spans="1:9" s="9" customFormat="1" thickBot="1" x14ac:dyDescent="0.3">
      <c r="A433" s="787" t="s">
        <v>368</v>
      </c>
      <c r="B433" s="787"/>
      <c r="C433" s="787"/>
      <c r="D433" s="787"/>
      <c r="E433" s="210" t="s">
        <v>19</v>
      </c>
      <c r="F433" s="139"/>
      <c r="G433" s="139"/>
      <c r="H433" s="139"/>
      <c r="I433" s="139"/>
    </row>
    <row r="434" spans="1:9" s="32" customFormat="1" thickBot="1" x14ac:dyDescent="0.3">
      <c r="A434" s="685" t="s">
        <v>360</v>
      </c>
      <c r="B434" s="686">
        <f>B432+1</f>
        <v>350</v>
      </c>
      <c r="C434" s="687" t="s">
        <v>409</v>
      </c>
      <c r="D434" s="688">
        <v>0</v>
      </c>
      <c r="E434" s="689" t="s">
        <v>19</v>
      </c>
      <c r="F434" s="139"/>
      <c r="G434" s="70"/>
      <c r="H434" s="70"/>
      <c r="I434" s="70"/>
    </row>
    <row r="435" spans="1:9" s="32" customFormat="1" thickBot="1" x14ac:dyDescent="0.3">
      <c r="A435" s="340"/>
      <c r="B435" s="22"/>
      <c r="C435" s="201" t="s">
        <v>221</v>
      </c>
      <c r="D435" s="621">
        <v>0</v>
      </c>
      <c r="E435" s="221"/>
      <c r="F435" s="70"/>
      <c r="G435" s="70"/>
      <c r="H435" s="70"/>
      <c r="I435" s="70"/>
    </row>
    <row r="436" spans="1:9" s="32" customFormat="1" thickBot="1" x14ac:dyDescent="0.3">
      <c r="A436" s="340"/>
      <c r="B436" s="22"/>
      <c r="C436" s="198" t="s">
        <v>359</v>
      </c>
      <c r="D436" s="199">
        <v>0</v>
      </c>
      <c r="E436" s="8"/>
      <c r="F436" s="70"/>
      <c r="G436" s="70"/>
      <c r="H436" s="70"/>
      <c r="I436" s="70"/>
    </row>
    <row r="437" spans="1:9" s="32" customFormat="1" thickBot="1" x14ac:dyDescent="0.3">
      <c r="A437" s="340"/>
      <c r="B437" s="22"/>
      <c r="C437" s="160"/>
      <c r="D437" s="196">
        <v>0</v>
      </c>
      <c r="E437" s="116"/>
      <c r="F437" s="70"/>
      <c r="G437" s="70"/>
      <c r="H437" s="70"/>
      <c r="I437" s="70"/>
    </row>
    <row r="438" spans="1:9" s="32" customFormat="1" thickBot="1" x14ac:dyDescent="0.3">
      <c r="A438" s="22"/>
      <c r="B438" s="22"/>
      <c r="C438" s="160"/>
      <c r="D438" s="142"/>
      <c r="E438" s="116"/>
      <c r="F438" s="70"/>
      <c r="G438" s="70"/>
      <c r="H438" s="70"/>
      <c r="I438" s="70"/>
    </row>
    <row r="439" spans="1:9" s="32" customFormat="1" thickBot="1" x14ac:dyDescent="0.3">
      <c r="A439" s="22"/>
      <c r="B439" s="22"/>
      <c r="C439" s="66" t="s">
        <v>374</v>
      </c>
      <c r="D439" s="67" t="str">
        <f>IF(E430="S",COUNTIF(D431:D432,"=0"),"NO APLICA")</f>
        <v>NO APLICA</v>
      </c>
      <c r="E439" s="116"/>
      <c r="F439" s="70"/>
      <c r="G439" s="70"/>
      <c r="H439" s="70"/>
      <c r="I439" s="70"/>
    </row>
    <row r="440" spans="1:9" s="32" customFormat="1" thickBot="1" x14ac:dyDescent="0.3">
      <c r="A440" s="22"/>
      <c r="B440" s="22"/>
      <c r="C440" s="239" t="s">
        <v>375</v>
      </c>
      <c r="D440" s="197" t="str">
        <f>IF(E433="S",COUNTIF(D434,"=0"),"NO APLICA")</f>
        <v>NO APLICA</v>
      </c>
      <c r="E440" s="116"/>
      <c r="F440" s="70"/>
      <c r="G440" s="70"/>
      <c r="H440" s="70"/>
      <c r="I440" s="70"/>
    </row>
    <row r="441" spans="1:9" s="32" customFormat="1" thickBot="1" x14ac:dyDescent="0.3">
      <c r="A441" s="22"/>
      <c r="B441" s="22"/>
      <c r="C441" s="227" t="s">
        <v>369</v>
      </c>
      <c r="D441" s="205" t="str">
        <f>IF(E430="S",COUNTIFS(D431:D432,"=0",$E$431:$E$432,"=S"),"NO APLICA")</f>
        <v>NO APLICA</v>
      </c>
      <c r="E441" s="116"/>
      <c r="F441" s="70"/>
      <c r="G441" s="70"/>
      <c r="H441" s="70"/>
      <c r="I441" s="70"/>
    </row>
    <row r="442" spans="1:9" s="32" customFormat="1" thickBot="1" x14ac:dyDescent="0.3">
      <c r="A442" s="22"/>
      <c r="B442" s="22"/>
      <c r="C442" s="68" t="s">
        <v>370</v>
      </c>
      <c r="D442" s="279" t="str">
        <f>IF(E433="S",COUNTIFS(D434,"=0",$E$434,"=S"),"NO APLICA")</f>
        <v>NO APLICA</v>
      </c>
      <c r="E442" s="116"/>
      <c r="F442" s="70"/>
      <c r="G442" s="70"/>
      <c r="H442" s="70"/>
      <c r="I442" s="70"/>
    </row>
    <row r="443" spans="1:9" s="32" customFormat="1" thickBot="1" x14ac:dyDescent="0.3">
      <c r="A443" s="22"/>
      <c r="B443" s="22"/>
      <c r="C443" s="33"/>
      <c r="D443" s="278">
        <v>1</v>
      </c>
      <c r="E443" s="116"/>
      <c r="F443" s="70"/>
      <c r="G443" s="70"/>
      <c r="H443" s="70"/>
      <c r="I443" s="70"/>
    </row>
    <row r="444" spans="1:9" s="32" customFormat="1" ht="15" x14ac:dyDescent="0.25">
      <c r="A444" s="161"/>
      <c r="B444" s="161"/>
      <c r="C444" s="162" t="s">
        <v>355</v>
      </c>
      <c r="D444" s="163">
        <v>0</v>
      </c>
      <c r="E444" s="164"/>
      <c r="F444" s="70"/>
      <c r="G444" s="70"/>
      <c r="H444" s="70"/>
      <c r="I444" s="70"/>
    </row>
    <row r="445" spans="1:9" s="32" customFormat="1" thickBot="1" x14ac:dyDescent="0.3">
      <c r="A445" s="35"/>
      <c r="B445" s="35"/>
      <c r="C445" s="165"/>
      <c r="D445" s="166"/>
      <c r="E445" s="167"/>
      <c r="F445" s="70"/>
      <c r="G445" s="70"/>
      <c r="H445" s="70"/>
      <c r="I445" s="70"/>
    </row>
    <row r="446" spans="1:9" s="32" customFormat="1" ht="16.5" customHeight="1" thickBot="1" x14ac:dyDescent="0.3">
      <c r="A446" s="718" t="s">
        <v>357</v>
      </c>
      <c r="B446" s="719"/>
      <c r="C446" s="719"/>
      <c r="D446" s="147"/>
      <c r="E446" s="148"/>
      <c r="F446" s="70"/>
      <c r="G446" s="70"/>
      <c r="H446" s="70"/>
      <c r="I446" s="70"/>
    </row>
    <row r="447" spans="1:9" s="32" customFormat="1" thickBot="1" x14ac:dyDescent="0.3">
      <c r="A447" s="778" t="s">
        <v>479</v>
      </c>
      <c r="B447" s="779"/>
      <c r="C447" s="779"/>
      <c r="D447" s="780"/>
      <c r="E447" s="235" t="s">
        <v>19</v>
      </c>
      <c r="F447" s="70"/>
      <c r="G447" s="70"/>
      <c r="H447" s="70"/>
      <c r="I447" s="70"/>
    </row>
    <row r="448" spans="1:9" s="32" customFormat="1" ht="30" x14ac:dyDescent="0.25">
      <c r="A448" s="168"/>
      <c r="B448" s="84">
        <f>B434+1</f>
        <v>351</v>
      </c>
      <c r="C448" s="463" t="s">
        <v>411</v>
      </c>
      <c r="D448" s="499">
        <v>0</v>
      </c>
      <c r="E448" s="489" t="s">
        <v>19</v>
      </c>
      <c r="F448" s="70"/>
      <c r="G448" s="70"/>
      <c r="H448" s="70"/>
      <c r="I448" s="70"/>
    </row>
    <row r="449" spans="1:9" s="32" customFormat="1" ht="30" x14ac:dyDescent="0.25">
      <c r="A449" s="168"/>
      <c r="B449" s="84">
        <f>B448+1</f>
        <v>352</v>
      </c>
      <c r="C449" s="143" t="s">
        <v>410</v>
      </c>
      <c r="D449" s="342">
        <v>0</v>
      </c>
      <c r="E449" s="494" t="s">
        <v>19</v>
      </c>
      <c r="F449" s="70"/>
      <c r="G449" s="70"/>
      <c r="H449" s="70"/>
      <c r="I449" s="70"/>
    </row>
    <row r="450" spans="1:9" s="32" customFormat="1" ht="30" x14ac:dyDescent="0.25">
      <c r="A450" s="168"/>
      <c r="B450" s="84">
        <f>B449+1</f>
        <v>353</v>
      </c>
      <c r="C450" s="143" t="s">
        <v>475</v>
      </c>
      <c r="D450" s="342">
        <v>0</v>
      </c>
      <c r="E450" s="494" t="s">
        <v>19</v>
      </c>
      <c r="F450" s="70"/>
      <c r="G450" s="70"/>
      <c r="H450" s="70"/>
      <c r="I450" s="70"/>
    </row>
    <row r="451" spans="1:9" s="32" customFormat="1" ht="30.75" thickBot="1" x14ac:dyDescent="0.3">
      <c r="A451" s="169"/>
      <c r="B451" s="158">
        <f>B450+1</f>
        <v>354</v>
      </c>
      <c r="C451" s="144" t="s">
        <v>358</v>
      </c>
      <c r="D451" s="343">
        <v>0</v>
      </c>
      <c r="E451" s="624" t="s">
        <v>19</v>
      </c>
      <c r="F451" s="70"/>
      <c r="G451" s="70"/>
      <c r="H451" s="70"/>
      <c r="I451" s="70"/>
    </row>
    <row r="452" spans="1:9" s="32" customFormat="1" thickBot="1" x14ac:dyDescent="0.3">
      <c r="A452" s="78"/>
      <c r="B452" s="78"/>
      <c r="C452" s="201" t="s">
        <v>221</v>
      </c>
      <c r="D452" s="200">
        <v>0</v>
      </c>
      <c r="E452" s="242"/>
      <c r="F452" s="70"/>
      <c r="G452" s="70"/>
      <c r="H452" s="70"/>
      <c r="I452" s="70"/>
    </row>
    <row r="453" spans="1:9" s="32" customFormat="1" thickBot="1" x14ac:dyDescent="0.3">
      <c r="A453" s="78"/>
      <c r="B453" s="78"/>
      <c r="C453" s="198" t="s">
        <v>359</v>
      </c>
      <c r="D453" s="199">
        <v>0</v>
      </c>
      <c r="E453" s="170"/>
      <c r="F453" s="70"/>
      <c r="G453" s="70"/>
      <c r="H453" s="70"/>
      <c r="I453" s="70"/>
    </row>
    <row r="454" spans="1:9" s="32" customFormat="1" thickBot="1" x14ac:dyDescent="0.3">
      <c r="A454" s="78"/>
      <c r="B454" s="78"/>
      <c r="C454" s="171"/>
      <c r="D454" s="196">
        <v>0</v>
      </c>
      <c r="E454" s="172"/>
      <c r="F454" s="70"/>
      <c r="G454" s="70"/>
      <c r="H454" s="70"/>
      <c r="I454" s="70"/>
    </row>
    <row r="455" spans="1:9" s="32" customFormat="1" thickBot="1" x14ac:dyDescent="0.3">
      <c r="A455" s="140"/>
      <c r="B455" s="28"/>
      <c r="C455" s="160"/>
      <c r="D455" s="142"/>
      <c r="E455" s="116"/>
      <c r="F455" s="70"/>
      <c r="G455" s="70"/>
      <c r="H455" s="70"/>
      <c r="I455" s="70"/>
    </row>
    <row r="456" spans="1:9" s="32" customFormat="1" ht="15" x14ac:dyDescent="0.25">
      <c r="A456" s="140"/>
      <c r="B456" s="28"/>
      <c r="C456" s="66" t="s">
        <v>222</v>
      </c>
      <c r="D456" s="67" t="str">
        <f>IF(E447="S",COUNTIF(D448:D451,"=0"),"NO APLICA")</f>
        <v>NO APLICA</v>
      </c>
      <c r="E456" s="116"/>
      <c r="F456" s="70"/>
      <c r="G456" s="70"/>
      <c r="H456" s="70"/>
      <c r="I456" s="70"/>
    </row>
    <row r="457" spans="1:9" s="32" customFormat="1" thickBot="1" x14ac:dyDescent="0.3">
      <c r="A457" s="140"/>
      <c r="B457" s="28"/>
      <c r="C457" s="68" t="s">
        <v>223</v>
      </c>
      <c r="D457" s="124" t="str">
        <f>IF(E447="S",COUNTIFS(D448:D451,"=0",$E$448:$E$451,"=S"),"NO APLICA")</f>
        <v>NO APLICA</v>
      </c>
      <c r="E457" s="116"/>
      <c r="F457" s="70"/>
      <c r="G457" s="70"/>
      <c r="H457" s="70"/>
      <c r="I457" s="70"/>
    </row>
    <row r="458" spans="1:9" s="32" customFormat="1" thickBot="1" x14ac:dyDescent="0.3">
      <c r="A458" s="30"/>
      <c r="B458" s="28"/>
      <c r="C458" s="33"/>
      <c r="D458" s="125">
        <v>1</v>
      </c>
      <c r="E458" s="31"/>
      <c r="F458" s="70"/>
      <c r="G458" s="70"/>
      <c r="H458" s="70"/>
      <c r="I458" s="70"/>
    </row>
    <row r="459" spans="1:9" s="9" customFormat="1" ht="15" x14ac:dyDescent="0.25">
      <c r="A459" s="74"/>
      <c r="B459" s="74"/>
      <c r="C459" s="76"/>
      <c r="D459" s="30"/>
      <c r="E459" s="73"/>
      <c r="F459" s="139"/>
      <c r="G459" s="254"/>
      <c r="H459" s="139"/>
      <c r="I459" s="139"/>
    </row>
    <row r="460" spans="1:9" s="9" customFormat="1" ht="21" x14ac:dyDescent="0.35">
      <c r="A460" s="74"/>
      <c r="B460" s="792" t="s">
        <v>292</v>
      </c>
      <c r="C460" s="792"/>
      <c r="D460" s="792"/>
      <c r="E460" s="133"/>
      <c r="F460" s="139"/>
      <c r="G460" s="254"/>
      <c r="H460" s="54"/>
      <c r="I460" s="139"/>
    </row>
    <row r="461" spans="1:9" s="9" customFormat="1" thickBot="1" x14ac:dyDescent="0.3">
      <c r="A461" s="74"/>
      <c r="B461" s="74"/>
      <c r="C461" s="73"/>
      <c r="D461" s="75"/>
      <c r="E461" s="73"/>
      <c r="F461" s="139"/>
      <c r="G461" s="254"/>
      <c r="H461" s="54"/>
      <c r="I461" s="139"/>
    </row>
    <row r="462" spans="1:9" s="9" customFormat="1" thickBot="1" x14ac:dyDescent="0.3">
      <c r="A462" s="74"/>
      <c r="B462" s="74"/>
      <c r="C462" s="77" t="s">
        <v>261</v>
      </c>
      <c r="D462" s="97" t="s">
        <v>3</v>
      </c>
      <c r="E462" s="73"/>
      <c r="F462" s="139"/>
      <c r="G462" s="254"/>
      <c r="H462" s="54"/>
      <c r="I462" s="139"/>
    </row>
    <row r="463" spans="1:9" s="9" customFormat="1" ht="15" x14ac:dyDescent="0.25">
      <c r="A463" s="74"/>
      <c r="B463" s="110" t="s">
        <v>276</v>
      </c>
      <c r="C463" s="111" t="str">
        <f>C35</f>
        <v>Punts assolits Instal·lacions</v>
      </c>
      <c r="D463" s="99">
        <f>D35</f>
        <v>0</v>
      </c>
      <c r="E463" s="73"/>
      <c r="F463" s="139"/>
      <c r="G463" s="254"/>
      <c r="H463" s="139"/>
      <c r="I463" s="139"/>
    </row>
    <row r="464" spans="1:9" s="9" customFormat="1" ht="15" x14ac:dyDescent="0.25">
      <c r="A464" s="74"/>
      <c r="B464" s="185" t="s">
        <v>277</v>
      </c>
      <c r="C464" s="112" t="str">
        <f>C204</f>
        <v>Punts assolits Equipament apartaments</v>
      </c>
      <c r="D464" s="100">
        <f>D204</f>
        <v>0</v>
      </c>
      <c r="E464" s="73"/>
      <c r="F464" s="139"/>
      <c r="G464" s="254"/>
      <c r="H464" s="139"/>
      <c r="I464" s="139"/>
    </row>
    <row r="465" spans="1:9" s="9" customFormat="1" ht="15" x14ac:dyDescent="0.25">
      <c r="A465" s="74"/>
      <c r="B465" s="791" t="s">
        <v>278</v>
      </c>
      <c r="C465" s="112" t="str">
        <f>C344</f>
        <v>Punts assolits bar/cafeteria</v>
      </c>
      <c r="D465" s="100" t="str">
        <f>D344</f>
        <v>NO APLICA</v>
      </c>
      <c r="E465" s="73"/>
      <c r="F465" s="139"/>
      <c r="G465" s="254"/>
      <c r="H465" s="139"/>
      <c r="I465" s="139"/>
    </row>
    <row r="466" spans="1:9" s="9" customFormat="1" ht="15" x14ac:dyDescent="0.25">
      <c r="A466" s="74"/>
      <c r="B466" s="791"/>
      <c r="C466" s="112" t="str">
        <f t="shared" ref="C466:D468" si="8">C345</f>
        <v>Punts assolits restaurant</v>
      </c>
      <c r="D466" s="100" t="str">
        <f t="shared" si="8"/>
        <v>NO APLICA</v>
      </c>
      <c r="E466" s="73"/>
      <c r="F466" s="139"/>
      <c r="G466" s="254"/>
      <c r="H466" s="139"/>
      <c r="I466" s="139"/>
    </row>
    <row r="467" spans="1:9" s="9" customFormat="1" ht="15" x14ac:dyDescent="0.25">
      <c r="A467" s="74"/>
      <c r="B467" s="791"/>
      <c r="C467" s="112" t="str">
        <f t="shared" si="8"/>
        <v>Punts assolits room service</v>
      </c>
      <c r="D467" s="100" t="str">
        <f t="shared" si="8"/>
        <v>NO APLICA</v>
      </c>
      <c r="E467" s="73"/>
      <c r="F467" s="139"/>
      <c r="G467" s="254"/>
      <c r="H467" s="139"/>
      <c r="I467" s="139"/>
    </row>
    <row r="468" spans="1:9" s="9" customFormat="1" ht="15" x14ac:dyDescent="0.25">
      <c r="A468" s="74"/>
      <c r="B468" s="791"/>
      <c r="C468" s="112" t="str">
        <f t="shared" si="8"/>
        <v>Punts assolits resta d'ítems</v>
      </c>
      <c r="D468" s="100">
        <f t="shared" si="8"/>
        <v>2</v>
      </c>
      <c r="E468" s="73"/>
      <c r="F468" s="254"/>
      <c r="G468" s="254"/>
      <c r="H468" s="139"/>
      <c r="I468" s="139"/>
    </row>
    <row r="469" spans="1:9" s="9" customFormat="1" ht="15" x14ac:dyDescent="0.25">
      <c r="A469" s="74"/>
      <c r="B469" s="793" t="s">
        <v>279</v>
      </c>
      <c r="C469" s="112" t="str">
        <f>C381</f>
        <v>Punts assolits piscina /spa / gimnàs</v>
      </c>
      <c r="D469" s="100" t="str">
        <f>D381</f>
        <v>NO APLICA</v>
      </c>
      <c r="E469" s="73"/>
      <c r="F469" s="254"/>
      <c r="G469" s="254"/>
      <c r="H469" s="139"/>
      <c r="I469" s="139"/>
    </row>
    <row r="470" spans="1:9" s="9" customFormat="1" ht="15" x14ac:dyDescent="0.25">
      <c r="A470" s="74"/>
      <c r="B470" s="794"/>
      <c r="C470" s="112" t="str">
        <f>C382</f>
        <v>Punts assolits oci "altres"</v>
      </c>
      <c r="D470" s="100">
        <f>D382</f>
        <v>0</v>
      </c>
      <c r="E470" s="73"/>
      <c r="F470" s="254"/>
      <c r="G470" s="254"/>
      <c r="H470" s="139"/>
      <c r="I470" s="139"/>
    </row>
    <row r="471" spans="1:9" s="9" customFormat="1" ht="15" x14ac:dyDescent="0.25">
      <c r="A471" s="74"/>
      <c r="B471" s="185" t="s">
        <v>280</v>
      </c>
      <c r="C471" s="112" t="str">
        <f>C407</f>
        <v>Punts assolits Serveis Complementaris</v>
      </c>
      <c r="D471" s="100">
        <f>D407</f>
        <v>0</v>
      </c>
      <c r="E471" s="118" t="s">
        <v>282</v>
      </c>
      <c r="F471" s="69"/>
      <c r="G471" s="254"/>
      <c r="H471" s="139"/>
      <c r="I471" s="139"/>
    </row>
    <row r="472" spans="1:9" s="9" customFormat="1" ht="15" x14ac:dyDescent="0.25">
      <c r="A472" s="74"/>
      <c r="B472" s="267" t="s">
        <v>281</v>
      </c>
      <c r="C472" s="112" t="str">
        <f>C421</f>
        <v>Punts assolits Eines Atenció al Client</v>
      </c>
      <c r="D472" s="100">
        <f>D421</f>
        <v>0</v>
      </c>
      <c r="F472" s="254"/>
      <c r="G472" s="254"/>
      <c r="H472" s="139"/>
      <c r="I472" s="139"/>
    </row>
    <row r="473" spans="1:9" s="9" customFormat="1" thickBot="1" x14ac:dyDescent="0.3">
      <c r="A473" s="74"/>
      <c r="B473" s="319" t="s">
        <v>466</v>
      </c>
      <c r="C473" s="79" t="s">
        <v>465</v>
      </c>
      <c r="D473" s="100">
        <f>D436</f>
        <v>0</v>
      </c>
      <c r="F473" s="254"/>
      <c r="G473" s="254"/>
      <c r="H473" s="139"/>
      <c r="I473" s="139"/>
    </row>
    <row r="474" spans="1:9" s="9" customFormat="1" thickBot="1" x14ac:dyDescent="0.3">
      <c r="A474" s="74"/>
      <c r="B474" s="542" t="s">
        <v>468</v>
      </c>
      <c r="C474" s="290" t="s">
        <v>371</v>
      </c>
      <c r="D474" s="100">
        <f>D453</f>
        <v>0</v>
      </c>
      <c r="E474" s="131" t="s">
        <v>268</v>
      </c>
      <c r="F474" s="254"/>
      <c r="G474" s="254"/>
      <c r="H474" s="139"/>
      <c r="I474" s="139"/>
    </row>
    <row r="475" spans="1:9" s="9" customFormat="1" thickBot="1" x14ac:dyDescent="0.3">
      <c r="A475" s="74"/>
      <c r="B475" s="74"/>
      <c r="C475" s="109" t="s">
        <v>212</v>
      </c>
      <c r="D475" s="127">
        <f>SUM(D463:D472)</f>
        <v>2</v>
      </c>
      <c r="E475" s="154">
        <v>200</v>
      </c>
      <c r="F475" s="254"/>
      <c r="G475" s="108"/>
      <c r="H475" s="139"/>
      <c r="I475" s="139"/>
    </row>
    <row r="476" spans="1:9" s="32" customFormat="1" ht="32.25" thickBot="1" x14ac:dyDescent="0.55000000000000004">
      <c r="A476" s="78"/>
      <c r="B476" s="78"/>
      <c r="C476" s="79"/>
      <c r="D476" s="106" t="str">
        <f>IF(D475&lt;E475,"NO ASSOLEIX",IF(D475&gt;(E475-1),"ASSOLEIX"))</f>
        <v>NO ASSOLEIX</v>
      </c>
      <c r="E476" s="73"/>
      <c r="F476" s="255"/>
      <c r="G476" s="254"/>
      <c r="H476" s="70"/>
      <c r="I476" s="70"/>
    </row>
    <row r="477" spans="1:9" s="32" customFormat="1" thickBot="1" x14ac:dyDescent="0.3">
      <c r="A477" s="78"/>
      <c r="B477" s="78"/>
      <c r="C477" s="79"/>
      <c r="D477" s="81"/>
      <c r="E477" s="80"/>
      <c r="F477" s="70"/>
      <c r="G477" s="254"/>
      <c r="H477" s="70"/>
      <c r="I477" s="70"/>
    </row>
    <row r="478" spans="1:9" s="9" customFormat="1" thickBot="1" x14ac:dyDescent="0.3">
      <c r="A478" s="74"/>
      <c r="B478" s="74"/>
      <c r="C478" s="77" t="s">
        <v>269</v>
      </c>
      <c r="D478" s="113" t="s">
        <v>267</v>
      </c>
      <c r="E478" s="114" t="s">
        <v>268</v>
      </c>
      <c r="F478" s="139"/>
      <c r="G478" s="254"/>
      <c r="H478" s="139"/>
      <c r="I478" s="139"/>
    </row>
    <row r="479" spans="1:9" s="9" customFormat="1" ht="15" x14ac:dyDescent="0.25">
      <c r="A479" s="74"/>
      <c r="B479" s="74"/>
      <c r="C479" s="101" t="s">
        <v>473</v>
      </c>
      <c r="D479" s="105">
        <f>SUM(D39+D208+D355+D425)</f>
        <v>0</v>
      </c>
      <c r="E479" s="103">
        <f>(D38+D207+D424)+(COUNTIF(D213:D219,"=0"))+(COUNTIF(D299:D342,"=0"))+(COUNTIF(D229:D266,"=0"))</f>
        <v>119</v>
      </c>
      <c r="F479" s="70"/>
      <c r="G479" s="108"/>
      <c r="H479" s="139"/>
      <c r="I479" s="139"/>
    </row>
    <row r="480" spans="1:9" s="32" customFormat="1" ht="15" x14ac:dyDescent="0.25">
      <c r="A480" s="78"/>
      <c r="B480" s="78"/>
      <c r="C480" s="98" t="s">
        <v>503</v>
      </c>
      <c r="D480" s="130" t="str">
        <f>IF(E220="s",COUNTIFS(D221:D227,"=0",$E$221:$E$227,"=S"),"NO APLICA")</f>
        <v>NO APLICA</v>
      </c>
      <c r="E480" s="104">
        <f>COUNTIF(D221:D227,"=0")</f>
        <v>3</v>
      </c>
      <c r="F480" s="117"/>
      <c r="G480" s="254"/>
      <c r="H480" s="70"/>
      <c r="I480" s="70"/>
    </row>
    <row r="481" spans="1:9" s="32" customFormat="1" ht="15" x14ac:dyDescent="0.25">
      <c r="A481" s="78"/>
      <c r="B481" s="78"/>
      <c r="C481" s="102" t="s">
        <v>504</v>
      </c>
      <c r="D481" s="173" t="str">
        <f>IF(E267="S",COUNTIFS(D268:D289,"=0",$E$268:$E$289,"=S"),"NO APLICA")</f>
        <v>NO APLICA</v>
      </c>
      <c r="E481" s="104">
        <f>COUNTIF(D268:D289,"=0")</f>
        <v>6</v>
      </c>
      <c r="F481" s="70"/>
      <c r="G481" s="254"/>
      <c r="H481" s="70"/>
      <c r="I481" s="70"/>
    </row>
    <row r="482" spans="1:9" s="32" customFormat="1" ht="15" x14ac:dyDescent="0.25">
      <c r="A482" s="78"/>
      <c r="B482" s="78"/>
      <c r="C482" s="102" t="s">
        <v>505</v>
      </c>
      <c r="D482" s="130" t="str">
        <f>IF(E290="S",COUNTIFS(D291:D298,"=0",$E$291:$E$298,"=S"),"NO APLICA")</f>
        <v>NO APLICA</v>
      </c>
      <c r="E482" s="104">
        <f>COUNTIF(D291:D298,"=0")</f>
        <v>2</v>
      </c>
      <c r="F482" s="70"/>
      <c r="G482" s="70"/>
      <c r="H482" s="70"/>
      <c r="I482" s="70"/>
    </row>
    <row r="483" spans="1:9" s="32" customFormat="1" ht="15" x14ac:dyDescent="0.25">
      <c r="A483" s="78"/>
      <c r="B483" s="78"/>
      <c r="C483" s="102" t="s">
        <v>506</v>
      </c>
      <c r="D483" s="130" t="str">
        <f>IF(E361="S",COUNTIFS(D362:D378,"=0",$E$362:$E$378,"=S"),"NO APLICA")</f>
        <v>NO APLICA</v>
      </c>
      <c r="E483" s="104" t="str">
        <f>IF(D483="NO APLICA","NO APLICA",D386)</f>
        <v>NO APLICA</v>
      </c>
      <c r="F483" s="70"/>
      <c r="G483" s="70"/>
      <c r="H483" s="70"/>
      <c r="I483" s="70"/>
    </row>
    <row r="484" spans="1:9" s="32" customFormat="1" ht="15" x14ac:dyDescent="0.25">
      <c r="A484" s="78"/>
      <c r="B484" s="78"/>
      <c r="C484" s="102" t="s">
        <v>507</v>
      </c>
      <c r="D484" s="130" t="str">
        <f>IF(E393="S",COUNTIFS(D394:D405,"=0",$E$394:$E$405,"=S"),"NO APLICA")</f>
        <v>NO APLICA</v>
      </c>
      <c r="E484" s="104" t="str">
        <f>IF(D484="NO APLICA","NO APLICA",D410)</f>
        <v>NO APLICA</v>
      </c>
      <c r="F484" s="70"/>
      <c r="G484" s="70"/>
      <c r="H484" s="70"/>
      <c r="I484" s="70"/>
    </row>
    <row r="485" spans="1:9" s="32" customFormat="1" ht="15" x14ac:dyDescent="0.25">
      <c r="A485" s="78"/>
      <c r="B485" s="78"/>
      <c r="C485" s="102" t="s">
        <v>372</v>
      </c>
      <c r="D485" s="130" t="str">
        <f>IF(E430="S",COUNTIFS(D431:D432,"=0",$E$431:$E$432,"=S"),"NO APLICA")</f>
        <v>NO APLICA</v>
      </c>
      <c r="E485" s="104" t="str">
        <f>IF(D485="NO APLICA","NO APLICA",D439)</f>
        <v>NO APLICA</v>
      </c>
      <c r="F485" s="70"/>
      <c r="G485" s="70"/>
      <c r="H485" s="70"/>
      <c r="I485" s="70"/>
    </row>
    <row r="486" spans="1:9" s="32" customFormat="1" ht="15" x14ac:dyDescent="0.25">
      <c r="A486" s="78"/>
      <c r="B486" s="78"/>
      <c r="C486" s="102" t="s">
        <v>373</v>
      </c>
      <c r="D486" s="130" t="str">
        <f>IF(E433="S",COUNTIFS(D434,"=0",$E$434,"=S"),"NO APLICA")</f>
        <v>NO APLICA</v>
      </c>
      <c r="E486" s="104" t="str">
        <f>IF(D486="NO APLICA","NO APLICA",D440)</f>
        <v>NO APLICA</v>
      </c>
      <c r="F486" s="70"/>
      <c r="G486" s="70"/>
      <c r="H486" s="70"/>
      <c r="I486" s="70"/>
    </row>
    <row r="487" spans="1:9" s="32" customFormat="1" thickBot="1" x14ac:dyDescent="0.3">
      <c r="A487" s="78"/>
      <c r="B487" s="78"/>
      <c r="C487" s="102" t="s">
        <v>371</v>
      </c>
      <c r="D487" s="514" t="str">
        <f>IF(E447="S",COUNTIFS(D448:D451,"=0",$E$448:$E$451,"=S"),"NO APLICA")</f>
        <v>NO APLICA</v>
      </c>
      <c r="E487" s="515" t="str">
        <f>IF(D487="NO APLICA","NO APLICA",D456)</f>
        <v>NO APLICA</v>
      </c>
      <c r="F487" s="70"/>
      <c r="G487" s="70"/>
      <c r="H487" s="70"/>
      <c r="I487" s="70"/>
    </row>
    <row r="488" spans="1:9" s="32" customFormat="1" thickBot="1" x14ac:dyDescent="0.3">
      <c r="A488" s="78"/>
      <c r="B488" s="78"/>
      <c r="C488" s="198" t="s">
        <v>212</v>
      </c>
      <c r="D488" s="127">
        <f>SUM(D479:D487)</f>
        <v>0</v>
      </c>
      <c r="E488" s="127">
        <f>SUM(E479:E487)</f>
        <v>130</v>
      </c>
      <c r="F488" s="254"/>
      <c r="G488" s="254"/>
      <c r="H488" s="254"/>
      <c r="I488" s="70"/>
    </row>
    <row r="489" spans="1:9" s="32" customFormat="1" thickBot="1" x14ac:dyDescent="0.3">
      <c r="A489" s="78"/>
      <c r="B489" s="78"/>
      <c r="C489" s="79"/>
      <c r="D489" s="106" t="str">
        <f>IF(D488&lt;E488,"NO ASSOLEIX","ASSOLEIX")</f>
        <v>NO ASSOLEIX</v>
      </c>
      <c r="E489" s="80"/>
      <c r="F489" s="70"/>
      <c r="G489" s="70"/>
      <c r="H489" s="70"/>
      <c r="I489" s="70"/>
    </row>
    <row r="490" spans="1:9" s="32" customFormat="1" ht="15" x14ac:dyDescent="0.25">
      <c r="A490" s="78"/>
      <c r="B490" s="78"/>
      <c r="C490" s="79"/>
      <c r="D490" s="81"/>
      <c r="E490" s="80"/>
    </row>
    <row r="491" spans="1:9" s="9" customFormat="1" ht="15" x14ac:dyDescent="0.25">
      <c r="A491" s="74"/>
      <c r="B491" s="74"/>
      <c r="C491" s="74"/>
      <c r="D491" s="74"/>
      <c r="E491" s="74"/>
    </row>
    <row r="492" spans="1:9" s="9" customFormat="1" ht="15" customHeight="1" x14ac:dyDescent="0.25">
      <c r="A492" s="74"/>
      <c r="B492" s="74"/>
      <c r="C492" s="82" t="s">
        <v>213</v>
      </c>
      <c r="D492" s="83"/>
      <c r="E492" s="73" t="s">
        <v>288</v>
      </c>
    </row>
    <row r="493" spans="1:9" s="9" customFormat="1" ht="3.75" customHeight="1" x14ac:dyDescent="0.25">
      <c r="A493" s="74"/>
      <c r="B493" s="74"/>
      <c r="C493" s="10"/>
      <c r="D493" s="10"/>
      <c r="E493" s="73"/>
    </row>
    <row r="494" spans="1:9" s="9" customFormat="1" ht="15" x14ac:dyDescent="0.25">
      <c r="A494" s="74"/>
      <c r="B494" s="74"/>
      <c r="C494" s="10"/>
      <c r="D494" s="84"/>
      <c r="E494" s="73" t="s">
        <v>289</v>
      </c>
    </row>
    <row r="495" spans="1:9" s="9" customFormat="1" ht="3.75" customHeight="1" thickBot="1" x14ac:dyDescent="0.3">
      <c r="A495" s="74"/>
      <c r="B495" s="74"/>
      <c r="C495" s="10"/>
      <c r="D495" s="10"/>
      <c r="E495" s="132" t="s">
        <v>290</v>
      </c>
      <c r="F495" s="132"/>
      <c r="G495" s="132"/>
    </row>
    <row r="496" spans="1:9" s="9" customFormat="1" ht="15" customHeight="1" thickBot="1" x14ac:dyDescent="0.3">
      <c r="A496" s="85"/>
      <c r="B496" s="86"/>
      <c r="C496" s="10"/>
      <c r="D496" s="87"/>
      <c r="E496" s="788" t="s">
        <v>291</v>
      </c>
      <c r="F496" s="789"/>
      <c r="G496" s="146"/>
      <c r="H496" s="146"/>
    </row>
    <row r="497" spans="1:31" ht="16.5" thickBot="1" x14ac:dyDescent="0.3"/>
    <row r="498" spans="1:31" ht="15" customHeight="1" x14ac:dyDescent="0.25">
      <c r="A498" s="762" t="s">
        <v>301</v>
      </c>
      <c r="B498" s="765" t="s">
        <v>384</v>
      </c>
      <c r="C498" s="766"/>
      <c r="D498" s="766"/>
      <c r="E498" s="766"/>
      <c r="F498" s="766"/>
      <c r="G498" s="766"/>
      <c r="H498" s="767"/>
      <c r="I498" s="245"/>
      <c r="J498" s="188"/>
      <c r="K498" s="188"/>
      <c r="L498" s="188"/>
      <c r="M498" s="188"/>
      <c r="N498" s="188"/>
      <c r="O498" s="188"/>
      <c r="P498" s="189"/>
    </row>
    <row r="499" spans="1:31" ht="85.5" customHeight="1" x14ac:dyDescent="0.25">
      <c r="A499" s="763"/>
      <c r="B499" s="768" t="s">
        <v>392</v>
      </c>
      <c r="C499" s="769"/>
      <c r="D499" s="769"/>
      <c r="E499" s="769"/>
      <c r="F499" s="769"/>
      <c r="G499" s="769"/>
      <c r="H499" s="770"/>
      <c r="I499" s="244"/>
      <c r="J499" s="179"/>
      <c r="K499" s="179"/>
      <c r="L499" s="179"/>
      <c r="M499" s="179"/>
      <c r="N499" s="179"/>
      <c r="O499" s="179"/>
      <c r="P499" s="189"/>
    </row>
    <row r="500" spans="1:31" ht="135" customHeight="1" x14ac:dyDescent="0.25">
      <c r="A500" s="763"/>
      <c r="B500" s="768" t="s">
        <v>498</v>
      </c>
      <c r="C500" s="769"/>
      <c r="D500" s="769"/>
      <c r="E500" s="769"/>
      <c r="F500" s="769"/>
      <c r="G500" s="769"/>
      <c r="H500" s="770"/>
      <c r="I500" s="244"/>
      <c r="J500" s="179"/>
      <c r="K500" s="179"/>
      <c r="L500" s="179"/>
      <c r="M500" s="179"/>
      <c r="N500" s="179"/>
      <c r="O500" s="179"/>
      <c r="P500" s="189"/>
    </row>
    <row r="501" spans="1:31" ht="52.5" customHeight="1" x14ac:dyDescent="0.25">
      <c r="A501" s="763"/>
      <c r="B501" s="768" t="s">
        <v>499</v>
      </c>
      <c r="C501" s="769"/>
      <c r="D501" s="769"/>
      <c r="E501" s="769"/>
      <c r="F501" s="769"/>
      <c r="G501" s="769"/>
      <c r="H501" s="770"/>
      <c r="I501" s="244"/>
      <c r="J501" s="179"/>
      <c r="K501" s="179"/>
      <c r="L501" s="179"/>
      <c r="M501" s="179"/>
      <c r="N501" s="179"/>
      <c r="O501" s="179"/>
      <c r="P501" s="189"/>
    </row>
    <row r="502" spans="1:31" ht="18.75" customHeight="1" x14ac:dyDescent="0.25">
      <c r="A502" s="763"/>
      <c r="B502" s="771" t="s">
        <v>385</v>
      </c>
      <c r="C502" s="772"/>
      <c r="D502" s="772"/>
      <c r="E502" s="772"/>
      <c r="F502" s="772"/>
      <c r="G502" s="772"/>
      <c r="H502" s="773"/>
      <c r="I502" s="246"/>
      <c r="J502" s="178"/>
      <c r="K502" s="178"/>
      <c r="L502" s="178"/>
      <c r="M502" s="178"/>
      <c r="N502" s="178"/>
      <c r="O502" s="178"/>
      <c r="P502" s="189"/>
    </row>
    <row r="503" spans="1:31" ht="18" customHeight="1" thickBot="1" x14ac:dyDescent="0.3">
      <c r="A503" s="764"/>
      <c r="B503" s="774" t="s">
        <v>501</v>
      </c>
      <c r="C503" s="775"/>
      <c r="D503" s="775"/>
      <c r="E503" s="775"/>
      <c r="F503" s="775"/>
      <c r="G503" s="775"/>
      <c r="H503" s="776"/>
      <c r="I503" s="245"/>
      <c r="J503" s="188"/>
      <c r="K503" s="188"/>
      <c r="L503" s="188"/>
      <c r="M503" s="188"/>
      <c r="N503" s="188"/>
      <c r="O503" s="188"/>
      <c r="P503" s="189"/>
      <c r="Q503" s="189"/>
      <c r="R503" s="189"/>
      <c r="S503" s="189"/>
      <c r="T503" s="189"/>
      <c r="U503" s="189"/>
      <c r="V503" s="189"/>
      <c r="W503" s="189"/>
      <c r="X503" s="189"/>
      <c r="Y503" s="189"/>
      <c r="Z503" s="189"/>
      <c r="AA503" s="189"/>
      <c r="AB503" s="189"/>
      <c r="AC503" s="189"/>
      <c r="AD503" s="189"/>
      <c r="AE503" s="189"/>
    </row>
  </sheetData>
  <sheetProtection algorithmName="SHA-512" hashValue="4nUbFSMXv96vCw0wCBlqeNHC97R7nHo62GEE6G3on9Xd355isbsaM+/21HEo0elJQilq7ZPt/bdY1W7HeEga/Q==" saltValue="oFvjiJHaU3YEgE7kNg+5qQ==" spinCount="100000" sheet="1" objects="1" scenarios="1"/>
  <mergeCells count="64">
    <mergeCell ref="A361:D361"/>
    <mergeCell ref="A362:A369"/>
    <mergeCell ref="A430:D430"/>
    <mergeCell ref="A433:D433"/>
    <mergeCell ref="A498:A503"/>
    <mergeCell ref="B498:H498"/>
    <mergeCell ref="E496:F496"/>
    <mergeCell ref="A431:A432"/>
    <mergeCell ref="B465:B468"/>
    <mergeCell ref="B460:D460"/>
    <mergeCell ref="A446:C446"/>
    <mergeCell ref="B502:H502"/>
    <mergeCell ref="B503:H503"/>
    <mergeCell ref="B469:B470"/>
    <mergeCell ref="A393:D393"/>
    <mergeCell ref="A429:C429"/>
    <mergeCell ref="B232:E232"/>
    <mergeCell ref="A220:D220"/>
    <mergeCell ref="A267:D267"/>
    <mergeCell ref="A290:D290"/>
    <mergeCell ref="A299:A300"/>
    <mergeCell ref="A228:E228"/>
    <mergeCell ref="A303:A323"/>
    <mergeCell ref="A332:A342"/>
    <mergeCell ref="A121:A148"/>
    <mergeCell ref="A151:A157"/>
    <mergeCell ref="A223:A227"/>
    <mergeCell ref="C2:D2"/>
    <mergeCell ref="A13:A15"/>
    <mergeCell ref="A11:A12"/>
    <mergeCell ref="A8:A9"/>
    <mergeCell ref="A5:C5"/>
    <mergeCell ref="A403:A405"/>
    <mergeCell ref="A415:A419"/>
    <mergeCell ref="A371:A379"/>
    <mergeCell ref="A447:D447"/>
    <mergeCell ref="A1:E1"/>
    <mergeCell ref="A187:A202"/>
    <mergeCell ref="A16:A17"/>
    <mergeCell ref="A18:A20"/>
    <mergeCell ref="A22:A27"/>
    <mergeCell ref="A28:A33"/>
    <mergeCell ref="A45:A82"/>
    <mergeCell ref="A83:A97"/>
    <mergeCell ref="A100:A118"/>
    <mergeCell ref="A163:A165"/>
    <mergeCell ref="A166:A172"/>
    <mergeCell ref="A173:A186"/>
    <mergeCell ref="B499:H499"/>
    <mergeCell ref="B500:H500"/>
    <mergeCell ref="B501:H501"/>
    <mergeCell ref="A42:C42"/>
    <mergeCell ref="A212:C212"/>
    <mergeCell ref="A360:C360"/>
    <mergeCell ref="A392:C392"/>
    <mergeCell ref="A324:A330"/>
    <mergeCell ref="A291:A298"/>
    <mergeCell ref="A158:A162"/>
    <mergeCell ref="A229:A266"/>
    <mergeCell ref="A270:A289"/>
    <mergeCell ref="A213:A219"/>
    <mergeCell ref="A391:C391"/>
    <mergeCell ref="A414:C414"/>
    <mergeCell ref="A394:A402"/>
  </mergeCells>
  <conditionalFormatting sqref="E6">
    <cfRule type="cellIs" dxfId="1462" priority="732" operator="equal">
      <formula>"N"</formula>
    </cfRule>
  </conditionalFormatting>
  <conditionalFormatting sqref="D480">
    <cfRule type="cellIs" dxfId="1461" priority="666" operator="equal">
      <formula>"NO ASSOLEIX"</formula>
    </cfRule>
  </conditionalFormatting>
  <conditionalFormatting sqref="D476">
    <cfRule type="cellIs" dxfId="1460" priority="663" operator="equal">
      <formula>"NO ASSOLEIX"</formula>
    </cfRule>
  </conditionalFormatting>
  <conditionalFormatting sqref="D489">
    <cfRule type="cellIs" dxfId="1459" priority="662" operator="equal">
      <formula>"NO ASSOLEIX"</formula>
    </cfRule>
  </conditionalFormatting>
  <conditionalFormatting sqref="E7:E19 E21:E33">
    <cfRule type="cellIs" dxfId="1458" priority="632" operator="equal">
      <formula>"N"</formula>
    </cfRule>
  </conditionalFormatting>
  <conditionalFormatting sqref="E50 E53:E55 E58:E64 E66 E71 E73:E74 E78:E79 E83 E88 E91:E93 E97:E101 E104 E108:E111 E115:E122 E124 E126:E127 E129 E131:E139 E141:E143 E145:E146 E149:E157 E159 E162:E163 E171 E175 E179 E187:E190 E193:E194">
    <cfRule type="cellIs" dxfId="1457" priority="631" operator="equal">
      <formula>"N"</formula>
    </cfRule>
  </conditionalFormatting>
  <conditionalFormatting sqref="E214:E216 E220:E222 E227">
    <cfRule type="cellIs" dxfId="1456" priority="630" operator="equal">
      <formula>"N"</formula>
    </cfRule>
  </conditionalFormatting>
  <conditionalFormatting sqref="E229">
    <cfRule type="cellIs" dxfId="1455" priority="629" operator="equal">
      <formula>"N"</formula>
    </cfRule>
  </conditionalFormatting>
  <conditionalFormatting sqref="E233:E239 E242 E250 E266:E271 E274 E289:E290 E297 E301:E304 E307 E310:E311 E319:E320 E323 E331 E341">
    <cfRule type="cellIs" dxfId="1454" priority="628" operator="equal">
      <formula>"N"</formula>
    </cfRule>
  </conditionalFormatting>
  <conditionalFormatting sqref="E361 E370">
    <cfRule type="cellIs" dxfId="1453" priority="627" operator="equal">
      <formula>"N"</formula>
    </cfRule>
  </conditionalFormatting>
  <conditionalFormatting sqref="E393 E402 E404">
    <cfRule type="cellIs" dxfId="1452" priority="626" operator="equal">
      <formula>"N"</formula>
    </cfRule>
  </conditionalFormatting>
  <conditionalFormatting sqref="E415:E416 E418">
    <cfRule type="cellIs" dxfId="1451" priority="625" operator="equal">
      <formula>"N"</formula>
    </cfRule>
  </conditionalFormatting>
  <conditionalFormatting sqref="E430:E434">
    <cfRule type="cellIs" dxfId="1450" priority="624" operator="equal">
      <formula>"N"</formula>
    </cfRule>
  </conditionalFormatting>
  <conditionalFormatting sqref="E447:E451">
    <cfRule type="cellIs" dxfId="1449" priority="623" operator="equal">
      <formula>"N"</formula>
    </cfRule>
  </conditionalFormatting>
  <conditionalFormatting sqref="E10">
    <cfRule type="cellIs" dxfId="1448" priority="600" operator="equal">
      <formula>"N"</formula>
    </cfRule>
    <cfRule type="cellIs" dxfId="1447" priority="610" operator="equal">
      <formula>"N"</formula>
    </cfRule>
    <cfRule type="cellIs" dxfId="1446" priority="621" operator="equal">
      <formula>"N"</formula>
    </cfRule>
    <cfRule type="cellIs" dxfId="1445" priority="622" operator="equal">
      <formula>"N"</formula>
    </cfRule>
  </conditionalFormatting>
  <conditionalFormatting sqref="E12:E15">
    <cfRule type="cellIs" dxfId="1444" priority="619" operator="equal">
      <formula>"N"</formula>
    </cfRule>
    <cfRule type="cellIs" dxfId="1443" priority="620" operator="equal">
      <formula>"N"</formula>
    </cfRule>
  </conditionalFormatting>
  <conditionalFormatting sqref="E16:E17">
    <cfRule type="cellIs" dxfId="1442" priority="617" operator="equal">
      <formula>"N"</formula>
    </cfRule>
    <cfRule type="cellIs" dxfId="1441" priority="618" operator="equal">
      <formula>"N"</formula>
    </cfRule>
  </conditionalFormatting>
  <conditionalFormatting sqref="E19">
    <cfRule type="cellIs" dxfId="1440" priority="615" operator="equal">
      <formula>"N"</formula>
    </cfRule>
    <cfRule type="cellIs" dxfId="1439" priority="616" operator="equal">
      <formula>"N"</formula>
    </cfRule>
  </conditionalFormatting>
  <conditionalFormatting sqref="E21:E22">
    <cfRule type="cellIs" dxfId="1438" priority="613" operator="equal">
      <formula>"N"</formula>
    </cfRule>
    <cfRule type="cellIs" dxfId="1437" priority="614" operator="equal">
      <formula>"N"</formula>
    </cfRule>
  </conditionalFormatting>
  <conditionalFormatting sqref="E23:E33">
    <cfRule type="cellIs" dxfId="1436" priority="611" operator="equal">
      <formula>"N"</formula>
    </cfRule>
    <cfRule type="cellIs" dxfId="1435" priority="612" operator="equal">
      <formula>"N"</formula>
    </cfRule>
  </conditionalFormatting>
  <conditionalFormatting sqref="E12:E17">
    <cfRule type="cellIs" dxfId="1434" priority="607" operator="equal">
      <formula>"N"</formula>
    </cfRule>
    <cfRule type="cellIs" dxfId="1433" priority="608" operator="equal">
      <formula>"N"</formula>
    </cfRule>
    <cfRule type="cellIs" dxfId="1432" priority="609" operator="equal">
      <formula>"N"</formula>
    </cfRule>
  </conditionalFormatting>
  <conditionalFormatting sqref="E22:E33">
    <cfRule type="cellIs" dxfId="1431" priority="601" operator="equal">
      <formula>"N"</formula>
    </cfRule>
    <cfRule type="cellIs" dxfId="1430" priority="602" operator="equal">
      <formula>"N"</formula>
    </cfRule>
    <cfRule type="cellIs" dxfId="1429" priority="603" operator="equal">
      <formula>"N"</formula>
    </cfRule>
  </conditionalFormatting>
  <conditionalFormatting sqref="E12:E17">
    <cfRule type="cellIs" dxfId="1428" priority="596" operator="equal">
      <formula>"N"</formula>
    </cfRule>
    <cfRule type="cellIs" dxfId="1427" priority="597" operator="equal">
      <formula>"N"</formula>
    </cfRule>
    <cfRule type="cellIs" dxfId="1426" priority="598" operator="equal">
      <formula>"N"</formula>
    </cfRule>
    <cfRule type="cellIs" dxfId="1425" priority="599" operator="equal">
      <formula>"N"</formula>
    </cfRule>
  </conditionalFormatting>
  <conditionalFormatting sqref="E19">
    <cfRule type="cellIs" dxfId="1424" priority="592" operator="equal">
      <formula>"N"</formula>
    </cfRule>
    <cfRule type="cellIs" dxfId="1423" priority="593" operator="equal">
      <formula>"N"</formula>
    </cfRule>
    <cfRule type="cellIs" dxfId="1422" priority="594" operator="equal">
      <formula>"N"</formula>
    </cfRule>
    <cfRule type="cellIs" dxfId="1421" priority="595" operator="equal">
      <formula>"N"</formula>
    </cfRule>
  </conditionalFormatting>
  <conditionalFormatting sqref="E21:E33">
    <cfRule type="cellIs" dxfId="1420" priority="588" operator="equal">
      <formula>"N"</formula>
    </cfRule>
    <cfRule type="cellIs" dxfId="1419" priority="589" operator="equal">
      <formula>"N"</formula>
    </cfRule>
    <cfRule type="cellIs" dxfId="1418" priority="590" operator="equal">
      <formula>"N"</formula>
    </cfRule>
    <cfRule type="cellIs" dxfId="1417" priority="591" operator="equal">
      <formula>"N"</formula>
    </cfRule>
  </conditionalFormatting>
  <conditionalFormatting sqref="E20">
    <cfRule type="cellIs" dxfId="1416" priority="585" operator="equal">
      <formula>"N"</formula>
    </cfRule>
  </conditionalFormatting>
  <conditionalFormatting sqref="E43:E45">
    <cfRule type="cellIs" dxfId="1415" priority="584" operator="equal">
      <formula>"N"</formula>
    </cfRule>
  </conditionalFormatting>
  <conditionalFormatting sqref="E47">
    <cfRule type="cellIs" dxfId="1414" priority="583" operator="equal">
      <formula>"N"</formula>
    </cfRule>
  </conditionalFormatting>
  <conditionalFormatting sqref="E46">
    <cfRule type="cellIs" dxfId="1413" priority="582" operator="equal">
      <formula>"N"</formula>
    </cfRule>
  </conditionalFormatting>
  <conditionalFormatting sqref="E46">
    <cfRule type="cellIs" dxfId="1412" priority="580" operator="equal">
      <formula>"N"</formula>
    </cfRule>
    <cfRule type="cellIs" dxfId="1411" priority="581" operator="equal">
      <formula>"N"</formula>
    </cfRule>
  </conditionalFormatting>
  <conditionalFormatting sqref="E46">
    <cfRule type="cellIs" dxfId="1410" priority="577" operator="equal">
      <formula>"N"</formula>
    </cfRule>
    <cfRule type="cellIs" dxfId="1409" priority="578" operator="equal">
      <formula>"N"</formula>
    </cfRule>
    <cfRule type="cellIs" dxfId="1408" priority="579" operator="equal">
      <formula>"N"</formula>
    </cfRule>
  </conditionalFormatting>
  <conditionalFormatting sqref="E46">
    <cfRule type="cellIs" dxfId="1407" priority="573" operator="equal">
      <formula>"N"</formula>
    </cfRule>
    <cfRule type="cellIs" dxfId="1406" priority="574" operator="equal">
      <formula>"N"</formula>
    </cfRule>
    <cfRule type="cellIs" dxfId="1405" priority="575" operator="equal">
      <formula>"N"</formula>
    </cfRule>
    <cfRule type="cellIs" dxfId="1404" priority="576" operator="equal">
      <formula>"N"</formula>
    </cfRule>
  </conditionalFormatting>
  <conditionalFormatting sqref="E48:E49">
    <cfRule type="cellIs" dxfId="1403" priority="572" operator="equal">
      <formula>"N"</formula>
    </cfRule>
  </conditionalFormatting>
  <conditionalFormatting sqref="E48:E49">
    <cfRule type="cellIs" dxfId="1402" priority="570" operator="equal">
      <formula>"N"</formula>
    </cfRule>
    <cfRule type="cellIs" dxfId="1401" priority="571" operator="equal">
      <formula>"N"</formula>
    </cfRule>
  </conditionalFormatting>
  <conditionalFormatting sqref="E48:E49">
    <cfRule type="cellIs" dxfId="1400" priority="567" operator="equal">
      <formula>"N"</formula>
    </cfRule>
    <cfRule type="cellIs" dxfId="1399" priority="568" operator="equal">
      <formula>"N"</formula>
    </cfRule>
    <cfRule type="cellIs" dxfId="1398" priority="569" operator="equal">
      <formula>"N"</formula>
    </cfRule>
  </conditionalFormatting>
  <conditionalFormatting sqref="E48:E49">
    <cfRule type="cellIs" dxfId="1397" priority="563" operator="equal">
      <formula>"N"</formula>
    </cfRule>
    <cfRule type="cellIs" dxfId="1396" priority="564" operator="equal">
      <formula>"N"</formula>
    </cfRule>
    <cfRule type="cellIs" dxfId="1395" priority="565" operator="equal">
      <formula>"N"</formula>
    </cfRule>
    <cfRule type="cellIs" dxfId="1394" priority="566" operator="equal">
      <formula>"N"</formula>
    </cfRule>
  </conditionalFormatting>
  <conditionalFormatting sqref="E51:E52">
    <cfRule type="cellIs" dxfId="1393" priority="562" operator="equal">
      <formula>"N"</formula>
    </cfRule>
  </conditionalFormatting>
  <conditionalFormatting sqref="E51:E52">
    <cfRule type="cellIs" dxfId="1392" priority="560" operator="equal">
      <formula>"N"</formula>
    </cfRule>
    <cfRule type="cellIs" dxfId="1391" priority="561" operator="equal">
      <formula>"N"</formula>
    </cfRule>
  </conditionalFormatting>
  <conditionalFormatting sqref="E51:E52">
    <cfRule type="cellIs" dxfId="1390" priority="557" operator="equal">
      <formula>"N"</formula>
    </cfRule>
    <cfRule type="cellIs" dxfId="1389" priority="558" operator="equal">
      <formula>"N"</formula>
    </cfRule>
    <cfRule type="cellIs" dxfId="1388" priority="559" operator="equal">
      <formula>"N"</formula>
    </cfRule>
  </conditionalFormatting>
  <conditionalFormatting sqref="E51:E52">
    <cfRule type="cellIs" dxfId="1387" priority="553" operator="equal">
      <formula>"N"</formula>
    </cfRule>
    <cfRule type="cellIs" dxfId="1386" priority="554" operator="equal">
      <formula>"N"</formula>
    </cfRule>
    <cfRule type="cellIs" dxfId="1385" priority="555" operator="equal">
      <formula>"N"</formula>
    </cfRule>
    <cfRule type="cellIs" dxfId="1384" priority="556" operator="equal">
      <formula>"N"</formula>
    </cfRule>
  </conditionalFormatting>
  <conditionalFormatting sqref="E56:E57">
    <cfRule type="cellIs" dxfId="1383" priority="552" operator="equal">
      <formula>"N"</formula>
    </cfRule>
  </conditionalFormatting>
  <conditionalFormatting sqref="E56:E57">
    <cfRule type="cellIs" dxfId="1382" priority="550" operator="equal">
      <formula>"N"</formula>
    </cfRule>
    <cfRule type="cellIs" dxfId="1381" priority="551" operator="equal">
      <formula>"N"</formula>
    </cfRule>
  </conditionalFormatting>
  <conditionalFormatting sqref="E56:E57">
    <cfRule type="cellIs" dxfId="1380" priority="547" operator="equal">
      <formula>"N"</formula>
    </cfRule>
    <cfRule type="cellIs" dxfId="1379" priority="548" operator="equal">
      <formula>"N"</formula>
    </cfRule>
    <cfRule type="cellIs" dxfId="1378" priority="549" operator="equal">
      <formula>"N"</formula>
    </cfRule>
  </conditionalFormatting>
  <conditionalFormatting sqref="E56:E57">
    <cfRule type="cellIs" dxfId="1377" priority="543" operator="equal">
      <formula>"N"</formula>
    </cfRule>
    <cfRule type="cellIs" dxfId="1376" priority="544" operator="equal">
      <formula>"N"</formula>
    </cfRule>
    <cfRule type="cellIs" dxfId="1375" priority="545" operator="equal">
      <formula>"N"</formula>
    </cfRule>
    <cfRule type="cellIs" dxfId="1374" priority="546" operator="equal">
      <formula>"N"</formula>
    </cfRule>
  </conditionalFormatting>
  <conditionalFormatting sqref="E65">
    <cfRule type="cellIs" dxfId="1373" priority="542" operator="equal">
      <formula>"N"</formula>
    </cfRule>
  </conditionalFormatting>
  <conditionalFormatting sqref="E65">
    <cfRule type="cellIs" dxfId="1372" priority="540" operator="equal">
      <formula>"N"</formula>
    </cfRule>
    <cfRule type="cellIs" dxfId="1371" priority="541" operator="equal">
      <formula>"N"</formula>
    </cfRule>
  </conditionalFormatting>
  <conditionalFormatting sqref="E65">
    <cfRule type="cellIs" dxfId="1370" priority="537" operator="equal">
      <formula>"N"</formula>
    </cfRule>
    <cfRule type="cellIs" dxfId="1369" priority="538" operator="equal">
      <formula>"N"</formula>
    </cfRule>
    <cfRule type="cellIs" dxfId="1368" priority="539" operator="equal">
      <formula>"N"</formula>
    </cfRule>
  </conditionalFormatting>
  <conditionalFormatting sqref="E65">
    <cfRule type="cellIs" dxfId="1367" priority="533" operator="equal">
      <formula>"N"</formula>
    </cfRule>
    <cfRule type="cellIs" dxfId="1366" priority="534" operator="equal">
      <formula>"N"</formula>
    </cfRule>
    <cfRule type="cellIs" dxfId="1365" priority="535" operator="equal">
      <formula>"N"</formula>
    </cfRule>
    <cfRule type="cellIs" dxfId="1364" priority="536" operator="equal">
      <formula>"N"</formula>
    </cfRule>
  </conditionalFormatting>
  <conditionalFormatting sqref="E67:E70">
    <cfRule type="cellIs" dxfId="1363" priority="532" operator="equal">
      <formula>"N"</formula>
    </cfRule>
  </conditionalFormatting>
  <conditionalFormatting sqref="E67:E70">
    <cfRule type="cellIs" dxfId="1362" priority="530" operator="equal">
      <formula>"N"</formula>
    </cfRule>
    <cfRule type="cellIs" dxfId="1361" priority="531" operator="equal">
      <formula>"N"</formula>
    </cfRule>
  </conditionalFormatting>
  <conditionalFormatting sqref="E67:E70">
    <cfRule type="cellIs" dxfId="1360" priority="527" operator="equal">
      <formula>"N"</formula>
    </cfRule>
    <cfRule type="cellIs" dxfId="1359" priority="528" operator="equal">
      <formula>"N"</formula>
    </cfRule>
    <cfRule type="cellIs" dxfId="1358" priority="529" operator="equal">
      <formula>"N"</formula>
    </cfRule>
  </conditionalFormatting>
  <conditionalFormatting sqref="E67:E70">
    <cfRule type="cellIs" dxfId="1357" priority="523" operator="equal">
      <formula>"N"</formula>
    </cfRule>
    <cfRule type="cellIs" dxfId="1356" priority="524" operator="equal">
      <formula>"N"</formula>
    </cfRule>
    <cfRule type="cellIs" dxfId="1355" priority="525" operator="equal">
      <formula>"N"</formula>
    </cfRule>
    <cfRule type="cellIs" dxfId="1354" priority="526" operator="equal">
      <formula>"N"</formula>
    </cfRule>
  </conditionalFormatting>
  <conditionalFormatting sqref="E72">
    <cfRule type="cellIs" dxfId="1353" priority="522" operator="equal">
      <formula>"N"</formula>
    </cfRule>
  </conditionalFormatting>
  <conditionalFormatting sqref="E72">
    <cfRule type="cellIs" dxfId="1352" priority="520" operator="equal">
      <formula>"N"</formula>
    </cfRule>
    <cfRule type="cellIs" dxfId="1351" priority="521" operator="equal">
      <formula>"N"</formula>
    </cfRule>
  </conditionalFormatting>
  <conditionalFormatting sqref="E72">
    <cfRule type="cellIs" dxfId="1350" priority="517" operator="equal">
      <formula>"N"</formula>
    </cfRule>
    <cfRule type="cellIs" dxfId="1349" priority="518" operator="equal">
      <formula>"N"</formula>
    </cfRule>
    <cfRule type="cellIs" dxfId="1348" priority="519" operator="equal">
      <formula>"N"</formula>
    </cfRule>
  </conditionalFormatting>
  <conditionalFormatting sqref="E72">
    <cfRule type="cellIs" dxfId="1347" priority="513" operator="equal">
      <formula>"N"</formula>
    </cfRule>
    <cfRule type="cellIs" dxfId="1346" priority="514" operator="equal">
      <formula>"N"</formula>
    </cfRule>
    <cfRule type="cellIs" dxfId="1345" priority="515" operator="equal">
      <formula>"N"</formula>
    </cfRule>
    <cfRule type="cellIs" dxfId="1344" priority="516" operator="equal">
      <formula>"N"</formula>
    </cfRule>
  </conditionalFormatting>
  <conditionalFormatting sqref="E75:E77">
    <cfRule type="cellIs" dxfId="1343" priority="512" operator="equal">
      <formula>"N"</formula>
    </cfRule>
  </conditionalFormatting>
  <conditionalFormatting sqref="E75:E77">
    <cfRule type="cellIs" dxfId="1342" priority="510" operator="equal">
      <formula>"N"</formula>
    </cfRule>
    <cfRule type="cellIs" dxfId="1341" priority="511" operator="equal">
      <formula>"N"</formula>
    </cfRule>
  </conditionalFormatting>
  <conditionalFormatting sqref="E75:E77">
    <cfRule type="cellIs" dxfId="1340" priority="507" operator="equal">
      <formula>"N"</formula>
    </cfRule>
    <cfRule type="cellIs" dxfId="1339" priority="508" operator="equal">
      <formula>"N"</formula>
    </cfRule>
    <cfRule type="cellIs" dxfId="1338" priority="509" operator="equal">
      <formula>"N"</formula>
    </cfRule>
  </conditionalFormatting>
  <conditionalFormatting sqref="E75:E77">
    <cfRule type="cellIs" dxfId="1337" priority="503" operator="equal">
      <formula>"N"</formula>
    </cfRule>
    <cfRule type="cellIs" dxfId="1336" priority="504" operator="equal">
      <formula>"N"</formula>
    </cfRule>
    <cfRule type="cellIs" dxfId="1335" priority="505" operator="equal">
      <formula>"N"</formula>
    </cfRule>
    <cfRule type="cellIs" dxfId="1334" priority="506" operator="equal">
      <formula>"N"</formula>
    </cfRule>
  </conditionalFormatting>
  <conditionalFormatting sqref="E80:E82">
    <cfRule type="cellIs" dxfId="1333" priority="502" operator="equal">
      <formula>"N"</formula>
    </cfRule>
  </conditionalFormatting>
  <conditionalFormatting sqref="E80:E82">
    <cfRule type="cellIs" dxfId="1332" priority="500" operator="equal">
      <formula>"N"</formula>
    </cfRule>
    <cfRule type="cellIs" dxfId="1331" priority="501" operator="equal">
      <formula>"N"</formula>
    </cfRule>
  </conditionalFormatting>
  <conditionalFormatting sqref="E80:E82">
    <cfRule type="cellIs" dxfId="1330" priority="497" operator="equal">
      <formula>"N"</formula>
    </cfRule>
    <cfRule type="cellIs" dxfId="1329" priority="498" operator="equal">
      <formula>"N"</formula>
    </cfRule>
    <cfRule type="cellIs" dxfId="1328" priority="499" operator="equal">
      <formula>"N"</formula>
    </cfRule>
  </conditionalFormatting>
  <conditionalFormatting sqref="E80:E82">
    <cfRule type="cellIs" dxfId="1327" priority="493" operator="equal">
      <formula>"N"</formula>
    </cfRule>
    <cfRule type="cellIs" dxfId="1326" priority="494" operator="equal">
      <formula>"N"</formula>
    </cfRule>
    <cfRule type="cellIs" dxfId="1325" priority="495" operator="equal">
      <formula>"N"</formula>
    </cfRule>
    <cfRule type="cellIs" dxfId="1324" priority="496" operator="equal">
      <formula>"N"</formula>
    </cfRule>
  </conditionalFormatting>
  <conditionalFormatting sqref="E84:E87">
    <cfRule type="cellIs" dxfId="1323" priority="492" operator="equal">
      <formula>"N"</formula>
    </cfRule>
  </conditionalFormatting>
  <conditionalFormatting sqref="E84:E87">
    <cfRule type="cellIs" dxfId="1322" priority="490" operator="equal">
      <formula>"N"</formula>
    </cfRule>
    <cfRule type="cellIs" dxfId="1321" priority="491" operator="equal">
      <formula>"N"</formula>
    </cfRule>
  </conditionalFormatting>
  <conditionalFormatting sqref="E84:E87">
    <cfRule type="cellIs" dxfId="1320" priority="487" operator="equal">
      <formula>"N"</formula>
    </cfRule>
    <cfRule type="cellIs" dxfId="1319" priority="488" operator="equal">
      <formula>"N"</formula>
    </cfRule>
    <cfRule type="cellIs" dxfId="1318" priority="489" operator="equal">
      <formula>"N"</formula>
    </cfRule>
  </conditionalFormatting>
  <conditionalFormatting sqref="E84:E87">
    <cfRule type="cellIs" dxfId="1317" priority="483" operator="equal">
      <formula>"N"</formula>
    </cfRule>
    <cfRule type="cellIs" dxfId="1316" priority="484" operator="equal">
      <formula>"N"</formula>
    </cfRule>
    <cfRule type="cellIs" dxfId="1315" priority="485" operator="equal">
      <formula>"N"</formula>
    </cfRule>
    <cfRule type="cellIs" dxfId="1314" priority="486" operator="equal">
      <formula>"N"</formula>
    </cfRule>
  </conditionalFormatting>
  <conditionalFormatting sqref="E89:E90">
    <cfRule type="cellIs" dxfId="1313" priority="482" operator="equal">
      <formula>"N"</formula>
    </cfRule>
  </conditionalFormatting>
  <conditionalFormatting sqref="E89:E90">
    <cfRule type="cellIs" dxfId="1312" priority="480" operator="equal">
      <formula>"N"</formula>
    </cfRule>
    <cfRule type="cellIs" dxfId="1311" priority="481" operator="equal">
      <formula>"N"</formula>
    </cfRule>
  </conditionalFormatting>
  <conditionalFormatting sqref="E89:E90">
    <cfRule type="cellIs" dxfId="1310" priority="477" operator="equal">
      <formula>"N"</formula>
    </cfRule>
    <cfRule type="cellIs" dxfId="1309" priority="478" operator="equal">
      <formula>"N"</formula>
    </cfRule>
    <cfRule type="cellIs" dxfId="1308" priority="479" operator="equal">
      <formula>"N"</formula>
    </cfRule>
  </conditionalFormatting>
  <conditionalFormatting sqref="E89:E90">
    <cfRule type="cellIs" dxfId="1307" priority="473" operator="equal">
      <formula>"N"</formula>
    </cfRule>
    <cfRule type="cellIs" dxfId="1306" priority="474" operator="equal">
      <formula>"N"</formula>
    </cfRule>
    <cfRule type="cellIs" dxfId="1305" priority="475" operator="equal">
      <formula>"N"</formula>
    </cfRule>
    <cfRule type="cellIs" dxfId="1304" priority="476" operator="equal">
      <formula>"N"</formula>
    </cfRule>
  </conditionalFormatting>
  <conditionalFormatting sqref="E94:E96">
    <cfRule type="cellIs" dxfId="1303" priority="472" operator="equal">
      <formula>"N"</formula>
    </cfRule>
  </conditionalFormatting>
  <conditionalFormatting sqref="E94:E96">
    <cfRule type="cellIs" dxfId="1302" priority="470" operator="equal">
      <formula>"N"</formula>
    </cfRule>
    <cfRule type="cellIs" dxfId="1301" priority="471" operator="equal">
      <formula>"N"</formula>
    </cfRule>
  </conditionalFormatting>
  <conditionalFormatting sqref="E94:E96">
    <cfRule type="cellIs" dxfId="1300" priority="467" operator="equal">
      <formula>"N"</formula>
    </cfRule>
    <cfRule type="cellIs" dxfId="1299" priority="468" operator="equal">
      <formula>"N"</formula>
    </cfRule>
    <cfRule type="cellIs" dxfId="1298" priority="469" operator="equal">
      <formula>"N"</formula>
    </cfRule>
  </conditionalFormatting>
  <conditionalFormatting sqref="E94:E96">
    <cfRule type="cellIs" dxfId="1297" priority="463" operator="equal">
      <formula>"N"</formula>
    </cfRule>
    <cfRule type="cellIs" dxfId="1296" priority="464" operator="equal">
      <formula>"N"</formula>
    </cfRule>
    <cfRule type="cellIs" dxfId="1295" priority="465" operator="equal">
      <formula>"N"</formula>
    </cfRule>
    <cfRule type="cellIs" dxfId="1294" priority="466" operator="equal">
      <formula>"N"</formula>
    </cfRule>
  </conditionalFormatting>
  <conditionalFormatting sqref="E102:E103">
    <cfRule type="cellIs" dxfId="1293" priority="462" operator="equal">
      <formula>"N"</formula>
    </cfRule>
  </conditionalFormatting>
  <conditionalFormatting sqref="E102:E103">
    <cfRule type="cellIs" dxfId="1292" priority="460" operator="equal">
      <formula>"N"</formula>
    </cfRule>
    <cfRule type="cellIs" dxfId="1291" priority="461" operator="equal">
      <formula>"N"</formula>
    </cfRule>
  </conditionalFormatting>
  <conditionalFormatting sqref="E102:E103">
    <cfRule type="cellIs" dxfId="1290" priority="457" operator="equal">
      <formula>"N"</formula>
    </cfRule>
    <cfRule type="cellIs" dxfId="1289" priority="458" operator="equal">
      <formula>"N"</formula>
    </cfRule>
    <cfRule type="cellIs" dxfId="1288" priority="459" operator="equal">
      <formula>"N"</formula>
    </cfRule>
  </conditionalFormatting>
  <conditionalFormatting sqref="E102:E103">
    <cfRule type="cellIs" dxfId="1287" priority="453" operator="equal">
      <formula>"N"</formula>
    </cfRule>
    <cfRule type="cellIs" dxfId="1286" priority="454" operator="equal">
      <formula>"N"</formula>
    </cfRule>
    <cfRule type="cellIs" dxfId="1285" priority="455" operator="equal">
      <formula>"N"</formula>
    </cfRule>
    <cfRule type="cellIs" dxfId="1284" priority="456" operator="equal">
      <formula>"N"</formula>
    </cfRule>
  </conditionalFormatting>
  <conditionalFormatting sqref="E105:E107">
    <cfRule type="cellIs" dxfId="1283" priority="452" operator="equal">
      <formula>"N"</formula>
    </cfRule>
  </conditionalFormatting>
  <conditionalFormatting sqref="E105:E107">
    <cfRule type="cellIs" dxfId="1282" priority="450" operator="equal">
      <formula>"N"</formula>
    </cfRule>
    <cfRule type="cellIs" dxfId="1281" priority="451" operator="equal">
      <formula>"N"</formula>
    </cfRule>
  </conditionalFormatting>
  <conditionalFormatting sqref="E105:E107">
    <cfRule type="cellIs" dxfId="1280" priority="447" operator="equal">
      <formula>"N"</formula>
    </cfRule>
    <cfRule type="cellIs" dxfId="1279" priority="448" operator="equal">
      <formula>"N"</formula>
    </cfRule>
    <cfRule type="cellIs" dxfId="1278" priority="449" operator="equal">
      <formula>"N"</formula>
    </cfRule>
  </conditionalFormatting>
  <conditionalFormatting sqref="E105:E107">
    <cfRule type="cellIs" dxfId="1277" priority="443" operator="equal">
      <formula>"N"</formula>
    </cfRule>
    <cfRule type="cellIs" dxfId="1276" priority="444" operator="equal">
      <formula>"N"</formula>
    </cfRule>
    <cfRule type="cellIs" dxfId="1275" priority="445" operator="equal">
      <formula>"N"</formula>
    </cfRule>
    <cfRule type="cellIs" dxfId="1274" priority="446" operator="equal">
      <formula>"N"</formula>
    </cfRule>
  </conditionalFormatting>
  <conditionalFormatting sqref="E112:E114">
    <cfRule type="cellIs" dxfId="1273" priority="442" operator="equal">
      <formula>"N"</formula>
    </cfRule>
  </conditionalFormatting>
  <conditionalFormatting sqref="E112:E114">
    <cfRule type="cellIs" dxfId="1272" priority="440" operator="equal">
      <formula>"N"</formula>
    </cfRule>
    <cfRule type="cellIs" dxfId="1271" priority="441" operator="equal">
      <formula>"N"</formula>
    </cfRule>
  </conditionalFormatting>
  <conditionalFormatting sqref="E112:E114">
    <cfRule type="cellIs" dxfId="1270" priority="437" operator="equal">
      <formula>"N"</formula>
    </cfRule>
    <cfRule type="cellIs" dxfId="1269" priority="438" operator="equal">
      <formula>"N"</formula>
    </cfRule>
    <cfRule type="cellIs" dxfId="1268" priority="439" operator="equal">
      <formula>"N"</formula>
    </cfRule>
  </conditionalFormatting>
  <conditionalFormatting sqref="E112:E114">
    <cfRule type="cellIs" dxfId="1267" priority="433" operator="equal">
      <formula>"N"</formula>
    </cfRule>
    <cfRule type="cellIs" dxfId="1266" priority="434" operator="equal">
      <formula>"N"</formula>
    </cfRule>
    <cfRule type="cellIs" dxfId="1265" priority="435" operator="equal">
      <formula>"N"</formula>
    </cfRule>
    <cfRule type="cellIs" dxfId="1264" priority="436" operator="equal">
      <formula>"N"</formula>
    </cfRule>
  </conditionalFormatting>
  <conditionalFormatting sqref="E123">
    <cfRule type="cellIs" dxfId="1263" priority="432" operator="equal">
      <formula>"N"</formula>
    </cfRule>
  </conditionalFormatting>
  <conditionalFormatting sqref="E123">
    <cfRule type="cellIs" dxfId="1262" priority="430" operator="equal">
      <formula>"N"</formula>
    </cfRule>
    <cfRule type="cellIs" dxfId="1261" priority="431" operator="equal">
      <formula>"N"</formula>
    </cfRule>
  </conditionalFormatting>
  <conditionalFormatting sqref="E123">
    <cfRule type="cellIs" dxfId="1260" priority="427" operator="equal">
      <formula>"N"</formula>
    </cfRule>
    <cfRule type="cellIs" dxfId="1259" priority="428" operator="equal">
      <formula>"N"</formula>
    </cfRule>
    <cfRule type="cellIs" dxfId="1258" priority="429" operator="equal">
      <formula>"N"</formula>
    </cfRule>
  </conditionalFormatting>
  <conditionalFormatting sqref="E123">
    <cfRule type="cellIs" dxfId="1257" priority="423" operator="equal">
      <formula>"N"</formula>
    </cfRule>
    <cfRule type="cellIs" dxfId="1256" priority="424" operator="equal">
      <formula>"N"</formula>
    </cfRule>
    <cfRule type="cellIs" dxfId="1255" priority="425" operator="equal">
      <formula>"N"</formula>
    </cfRule>
    <cfRule type="cellIs" dxfId="1254" priority="426" operator="equal">
      <formula>"N"</formula>
    </cfRule>
  </conditionalFormatting>
  <conditionalFormatting sqref="E125">
    <cfRule type="cellIs" dxfId="1253" priority="422" operator="equal">
      <formula>"N"</formula>
    </cfRule>
  </conditionalFormatting>
  <conditionalFormatting sqref="E125">
    <cfRule type="cellIs" dxfId="1252" priority="420" operator="equal">
      <formula>"N"</formula>
    </cfRule>
    <cfRule type="cellIs" dxfId="1251" priority="421" operator="equal">
      <formula>"N"</formula>
    </cfRule>
  </conditionalFormatting>
  <conditionalFormatting sqref="E125">
    <cfRule type="cellIs" dxfId="1250" priority="417" operator="equal">
      <formula>"N"</formula>
    </cfRule>
    <cfRule type="cellIs" dxfId="1249" priority="418" operator="equal">
      <formula>"N"</formula>
    </cfRule>
    <cfRule type="cellIs" dxfId="1248" priority="419" operator="equal">
      <formula>"N"</formula>
    </cfRule>
  </conditionalFormatting>
  <conditionalFormatting sqref="E125">
    <cfRule type="cellIs" dxfId="1247" priority="413" operator="equal">
      <formula>"N"</formula>
    </cfRule>
    <cfRule type="cellIs" dxfId="1246" priority="414" operator="equal">
      <formula>"N"</formula>
    </cfRule>
    <cfRule type="cellIs" dxfId="1245" priority="415" operator="equal">
      <formula>"N"</formula>
    </cfRule>
    <cfRule type="cellIs" dxfId="1244" priority="416" operator="equal">
      <formula>"N"</formula>
    </cfRule>
  </conditionalFormatting>
  <conditionalFormatting sqref="E128">
    <cfRule type="cellIs" dxfId="1243" priority="412" operator="equal">
      <formula>"N"</formula>
    </cfRule>
  </conditionalFormatting>
  <conditionalFormatting sqref="E128">
    <cfRule type="cellIs" dxfId="1242" priority="410" operator="equal">
      <formula>"N"</formula>
    </cfRule>
    <cfRule type="cellIs" dxfId="1241" priority="411" operator="equal">
      <formula>"N"</formula>
    </cfRule>
  </conditionalFormatting>
  <conditionalFormatting sqref="E128">
    <cfRule type="cellIs" dxfId="1240" priority="407" operator="equal">
      <formula>"N"</formula>
    </cfRule>
    <cfRule type="cellIs" dxfId="1239" priority="408" operator="equal">
      <formula>"N"</formula>
    </cfRule>
    <cfRule type="cellIs" dxfId="1238" priority="409" operator="equal">
      <formula>"N"</formula>
    </cfRule>
  </conditionalFormatting>
  <conditionalFormatting sqref="E128">
    <cfRule type="cellIs" dxfId="1237" priority="403" operator="equal">
      <formula>"N"</formula>
    </cfRule>
    <cfRule type="cellIs" dxfId="1236" priority="404" operator="equal">
      <formula>"N"</formula>
    </cfRule>
    <cfRule type="cellIs" dxfId="1235" priority="405" operator="equal">
      <formula>"N"</formula>
    </cfRule>
    <cfRule type="cellIs" dxfId="1234" priority="406" operator="equal">
      <formula>"N"</formula>
    </cfRule>
  </conditionalFormatting>
  <conditionalFormatting sqref="E130">
    <cfRule type="cellIs" dxfId="1233" priority="402" operator="equal">
      <formula>"N"</formula>
    </cfRule>
  </conditionalFormatting>
  <conditionalFormatting sqref="E130">
    <cfRule type="cellIs" dxfId="1232" priority="400" operator="equal">
      <formula>"N"</formula>
    </cfRule>
    <cfRule type="cellIs" dxfId="1231" priority="401" operator="equal">
      <formula>"N"</formula>
    </cfRule>
  </conditionalFormatting>
  <conditionalFormatting sqref="E130">
    <cfRule type="cellIs" dxfId="1230" priority="397" operator="equal">
      <formula>"N"</formula>
    </cfRule>
    <cfRule type="cellIs" dxfId="1229" priority="398" operator="equal">
      <formula>"N"</formula>
    </cfRule>
    <cfRule type="cellIs" dxfId="1228" priority="399" operator="equal">
      <formula>"N"</formula>
    </cfRule>
  </conditionalFormatting>
  <conditionalFormatting sqref="E130">
    <cfRule type="cellIs" dxfId="1227" priority="393" operator="equal">
      <formula>"N"</formula>
    </cfRule>
    <cfRule type="cellIs" dxfId="1226" priority="394" operator="equal">
      <formula>"N"</formula>
    </cfRule>
    <cfRule type="cellIs" dxfId="1225" priority="395" operator="equal">
      <formula>"N"</formula>
    </cfRule>
    <cfRule type="cellIs" dxfId="1224" priority="396" operator="equal">
      <formula>"N"</formula>
    </cfRule>
  </conditionalFormatting>
  <conditionalFormatting sqref="E140">
    <cfRule type="cellIs" dxfId="1223" priority="392" operator="equal">
      <formula>"N"</formula>
    </cfRule>
  </conditionalFormatting>
  <conditionalFormatting sqref="E140">
    <cfRule type="cellIs" dxfId="1222" priority="390" operator="equal">
      <formula>"N"</formula>
    </cfRule>
    <cfRule type="cellIs" dxfId="1221" priority="391" operator="equal">
      <formula>"N"</formula>
    </cfRule>
  </conditionalFormatting>
  <conditionalFormatting sqref="E140">
    <cfRule type="cellIs" dxfId="1220" priority="387" operator="equal">
      <formula>"N"</formula>
    </cfRule>
    <cfRule type="cellIs" dxfId="1219" priority="388" operator="equal">
      <formula>"N"</formula>
    </cfRule>
    <cfRule type="cellIs" dxfId="1218" priority="389" operator="equal">
      <formula>"N"</formula>
    </cfRule>
  </conditionalFormatting>
  <conditionalFormatting sqref="E140">
    <cfRule type="cellIs" dxfId="1217" priority="383" operator="equal">
      <formula>"N"</formula>
    </cfRule>
    <cfRule type="cellIs" dxfId="1216" priority="384" operator="equal">
      <formula>"N"</formula>
    </cfRule>
    <cfRule type="cellIs" dxfId="1215" priority="385" operator="equal">
      <formula>"N"</formula>
    </cfRule>
    <cfRule type="cellIs" dxfId="1214" priority="386" operator="equal">
      <formula>"N"</formula>
    </cfRule>
  </conditionalFormatting>
  <conditionalFormatting sqref="E144">
    <cfRule type="cellIs" dxfId="1213" priority="382" operator="equal">
      <formula>"N"</formula>
    </cfRule>
  </conditionalFormatting>
  <conditionalFormatting sqref="E144">
    <cfRule type="cellIs" dxfId="1212" priority="380" operator="equal">
      <formula>"N"</formula>
    </cfRule>
    <cfRule type="cellIs" dxfId="1211" priority="381" operator="equal">
      <formula>"N"</formula>
    </cfRule>
  </conditionalFormatting>
  <conditionalFormatting sqref="E144">
    <cfRule type="cellIs" dxfId="1210" priority="377" operator="equal">
      <formula>"N"</formula>
    </cfRule>
    <cfRule type="cellIs" dxfId="1209" priority="378" operator="equal">
      <formula>"N"</formula>
    </cfRule>
    <cfRule type="cellIs" dxfId="1208" priority="379" operator="equal">
      <formula>"N"</formula>
    </cfRule>
  </conditionalFormatting>
  <conditionalFormatting sqref="E144">
    <cfRule type="cellIs" dxfId="1207" priority="373" operator="equal">
      <formula>"N"</formula>
    </cfRule>
    <cfRule type="cellIs" dxfId="1206" priority="374" operator="equal">
      <formula>"N"</formula>
    </cfRule>
    <cfRule type="cellIs" dxfId="1205" priority="375" operator="equal">
      <formula>"N"</formula>
    </cfRule>
    <cfRule type="cellIs" dxfId="1204" priority="376" operator="equal">
      <formula>"N"</formula>
    </cfRule>
  </conditionalFormatting>
  <conditionalFormatting sqref="E147:E148">
    <cfRule type="cellIs" dxfId="1203" priority="372" operator="equal">
      <formula>"N"</formula>
    </cfRule>
  </conditionalFormatting>
  <conditionalFormatting sqref="E147:E148">
    <cfRule type="cellIs" dxfId="1202" priority="370" operator="equal">
      <formula>"N"</formula>
    </cfRule>
    <cfRule type="cellIs" dxfId="1201" priority="371" operator="equal">
      <formula>"N"</formula>
    </cfRule>
  </conditionalFormatting>
  <conditionalFormatting sqref="E147:E148">
    <cfRule type="cellIs" dxfId="1200" priority="367" operator="equal">
      <formula>"N"</formula>
    </cfRule>
    <cfRule type="cellIs" dxfId="1199" priority="368" operator="equal">
      <formula>"N"</formula>
    </cfRule>
    <cfRule type="cellIs" dxfId="1198" priority="369" operator="equal">
      <formula>"N"</formula>
    </cfRule>
  </conditionalFormatting>
  <conditionalFormatting sqref="E147:E148">
    <cfRule type="cellIs" dxfId="1197" priority="363" operator="equal">
      <formula>"N"</formula>
    </cfRule>
    <cfRule type="cellIs" dxfId="1196" priority="364" operator="equal">
      <formula>"N"</formula>
    </cfRule>
    <cfRule type="cellIs" dxfId="1195" priority="365" operator="equal">
      <formula>"N"</formula>
    </cfRule>
    <cfRule type="cellIs" dxfId="1194" priority="366" operator="equal">
      <formula>"N"</formula>
    </cfRule>
  </conditionalFormatting>
  <conditionalFormatting sqref="E158">
    <cfRule type="cellIs" dxfId="1193" priority="362" operator="equal">
      <formula>"N"</formula>
    </cfRule>
  </conditionalFormatting>
  <conditionalFormatting sqref="E158">
    <cfRule type="cellIs" dxfId="1192" priority="360" operator="equal">
      <formula>"N"</formula>
    </cfRule>
    <cfRule type="cellIs" dxfId="1191" priority="361" operator="equal">
      <formula>"N"</formula>
    </cfRule>
  </conditionalFormatting>
  <conditionalFormatting sqref="E158">
    <cfRule type="cellIs" dxfId="1190" priority="357" operator="equal">
      <formula>"N"</formula>
    </cfRule>
    <cfRule type="cellIs" dxfId="1189" priority="358" operator="equal">
      <formula>"N"</formula>
    </cfRule>
    <cfRule type="cellIs" dxfId="1188" priority="359" operator="equal">
      <formula>"N"</formula>
    </cfRule>
  </conditionalFormatting>
  <conditionalFormatting sqref="E158">
    <cfRule type="cellIs" dxfId="1187" priority="353" operator="equal">
      <formula>"N"</formula>
    </cfRule>
    <cfRule type="cellIs" dxfId="1186" priority="354" operator="equal">
      <formula>"N"</formula>
    </cfRule>
    <cfRule type="cellIs" dxfId="1185" priority="355" operator="equal">
      <formula>"N"</formula>
    </cfRule>
    <cfRule type="cellIs" dxfId="1184" priority="356" operator="equal">
      <formula>"N"</formula>
    </cfRule>
  </conditionalFormatting>
  <conditionalFormatting sqref="E160:E161">
    <cfRule type="cellIs" dxfId="1183" priority="352" operator="equal">
      <formula>"N"</formula>
    </cfRule>
  </conditionalFormatting>
  <conditionalFormatting sqref="E160:E161">
    <cfRule type="cellIs" dxfId="1182" priority="350" operator="equal">
      <formula>"N"</formula>
    </cfRule>
    <cfRule type="cellIs" dxfId="1181" priority="351" operator="equal">
      <formula>"N"</formula>
    </cfRule>
  </conditionalFormatting>
  <conditionalFormatting sqref="E160:E161">
    <cfRule type="cellIs" dxfId="1180" priority="347" operator="equal">
      <formula>"N"</formula>
    </cfRule>
    <cfRule type="cellIs" dxfId="1179" priority="348" operator="equal">
      <formula>"N"</formula>
    </cfRule>
    <cfRule type="cellIs" dxfId="1178" priority="349" operator="equal">
      <formula>"N"</formula>
    </cfRule>
  </conditionalFormatting>
  <conditionalFormatting sqref="E160:E161">
    <cfRule type="cellIs" dxfId="1177" priority="343" operator="equal">
      <formula>"N"</formula>
    </cfRule>
    <cfRule type="cellIs" dxfId="1176" priority="344" operator="equal">
      <formula>"N"</formula>
    </cfRule>
    <cfRule type="cellIs" dxfId="1175" priority="345" operator="equal">
      <formula>"N"</formula>
    </cfRule>
    <cfRule type="cellIs" dxfId="1174" priority="346" operator="equal">
      <formula>"N"</formula>
    </cfRule>
  </conditionalFormatting>
  <conditionalFormatting sqref="E164:E165">
    <cfRule type="cellIs" dxfId="1173" priority="342" operator="equal">
      <formula>"N"</formula>
    </cfRule>
  </conditionalFormatting>
  <conditionalFormatting sqref="E164:E165">
    <cfRule type="cellIs" dxfId="1172" priority="340" operator="equal">
      <formula>"N"</formula>
    </cfRule>
    <cfRule type="cellIs" dxfId="1171" priority="341" operator="equal">
      <formula>"N"</formula>
    </cfRule>
  </conditionalFormatting>
  <conditionalFormatting sqref="E164:E165">
    <cfRule type="cellIs" dxfId="1170" priority="337" operator="equal">
      <formula>"N"</formula>
    </cfRule>
    <cfRule type="cellIs" dxfId="1169" priority="338" operator="equal">
      <formula>"N"</formula>
    </cfRule>
    <cfRule type="cellIs" dxfId="1168" priority="339" operator="equal">
      <formula>"N"</formula>
    </cfRule>
  </conditionalFormatting>
  <conditionalFormatting sqref="E164:E165">
    <cfRule type="cellIs" dxfId="1167" priority="333" operator="equal">
      <formula>"N"</formula>
    </cfRule>
    <cfRule type="cellIs" dxfId="1166" priority="334" operator="equal">
      <formula>"N"</formula>
    </cfRule>
    <cfRule type="cellIs" dxfId="1165" priority="335" operator="equal">
      <formula>"N"</formula>
    </cfRule>
    <cfRule type="cellIs" dxfId="1164" priority="336" operator="equal">
      <formula>"N"</formula>
    </cfRule>
  </conditionalFormatting>
  <conditionalFormatting sqref="E166:E170">
    <cfRule type="cellIs" dxfId="1163" priority="332" operator="equal">
      <formula>"N"</formula>
    </cfRule>
  </conditionalFormatting>
  <conditionalFormatting sqref="E166:E170">
    <cfRule type="cellIs" dxfId="1162" priority="330" operator="equal">
      <formula>"N"</formula>
    </cfRule>
    <cfRule type="cellIs" dxfId="1161" priority="331" operator="equal">
      <formula>"N"</formula>
    </cfRule>
  </conditionalFormatting>
  <conditionalFormatting sqref="E166:E170">
    <cfRule type="cellIs" dxfId="1160" priority="327" operator="equal">
      <formula>"N"</formula>
    </cfRule>
    <cfRule type="cellIs" dxfId="1159" priority="328" operator="equal">
      <formula>"N"</formula>
    </cfRule>
    <cfRule type="cellIs" dxfId="1158" priority="329" operator="equal">
      <formula>"N"</formula>
    </cfRule>
  </conditionalFormatting>
  <conditionalFormatting sqref="E166:E170">
    <cfRule type="cellIs" dxfId="1157" priority="323" operator="equal">
      <formula>"N"</formula>
    </cfRule>
    <cfRule type="cellIs" dxfId="1156" priority="324" operator="equal">
      <formula>"N"</formula>
    </cfRule>
    <cfRule type="cellIs" dxfId="1155" priority="325" operator="equal">
      <formula>"N"</formula>
    </cfRule>
    <cfRule type="cellIs" dxfId="1154" priority="326" operator="equal">
      <formula>"N"</formula>
    </cfRule>
  </conditionalFormatting>
  <conditionalFormatting sqref="E172:E174">
    <cfRule type="cellIs" dxfId="1153" priority="322" operator="equal">
      <formula>"N"</formula>
    </cfRule>
  </conditionalFormatting>
  <conditionalFormatting sqref="E172:E174">
    <cfRule type="cellIs" dxfId="1152" priority="320" operator="equal">
      <formula>"N"</formula>
    </cfRule>
    <cfRule type="cellIs" dxfId="1151" priority="321" operator="equal">
      <formula>"N"</formula>
    </cfRule>
  </conditionalFormatting>
  <conditionalFormatting sqref="E172:E174">
    <cfRule type="cellIs" dxfId="1150" priority="317" operator="equal">
      <formula>"N"</formula>
    </cfRule>
    <cfRule type="cellIs" dxfId="1149" priority="318" operator="equal">
      <formula>"N"</formula>
    </cfRule>
    <cfRule type="cellIs" dxfId="1148" priority="319" operator="equal">
      <formula>"N"</formula>
    </cfRule>
  </conditionalFormatting>
  <conditionalFormatting sqref="E172:E174">
    <cfRule type="cellIs" dxfId="1147" priority="313" operator="equal">
      <formula>"N"</formula>
    </cfRule>
    <cfRule type="cellIs" dxfId="1146" priority="314" operator="equal">
      <formula>"N"</formula>
    </cfRule>
    <cfRule type="cellIs" dxfId="1145" priority="315" operator="equal">
      <formula>"N"</formula>
    </cfRule>
    <cfRule type="cellIs" dxfId="1144" priority="316" operator="equal">
      <formula>"N"</formula>
    </cfRule>
  </conditionalFormatting>
  <conditionalFormatting sqref="E176:E178">
    <cfRule type="cellIs" dxfId="1143" priority="312" operator="equal">
      <formula>"N"</formula>
    </cfRule>
  </conditionalFormatting>
  <conditionalFormatting sqref="E176:E178">
    <cfRule type="cellIs" dxfId="1142" priority="310" operator="equal">
      <formula>"N"</formula>
    </cfRule>
    <cfRule type="cellIs" dxfId="1141" priority="311" operator="equal">
      <formula>"N"</formula>
    </cfRule>
  </conditionalFormatting>
  <conditionalFormatting sqref="E176:E178">
    <cfRule type="cellIs" dxfId="1140" priority="307" operator="equal">
      <formula>"N"</formula>
    </cfRule>
    <cfRule type="cellIs" dxfId="1139" priority="308" operator="equal">
      <formula>"N"</formula>
    </cfRule>
    <cfRule type="cellIs" dxfId="1138" priority="309" operator="equal">
      <formula>"N"</formula>
    </cfRule>
  </conditionalFormatting>
  <conditionalFormatting sqref="E176:E178">
    <cfRule type="cellIs" dxfId="1137" priority="303" operator="equal">
      <formula>"N"</formula>
    </cfRule>
    <cfRule type="cellIs" dxfId="1136" priority="304" operator="equal">
      <formula>"N"</formula>
    </cfRule>
    <cfRule type="cellIs" dxfId="1135" priority="305" operator="equal">
      <formula>"N"</formula>
    </cfRule>
    <cfRule type="cellIs" dxfId="1134" priority="306" operator="equal">
      <formula>"N"</formula>
    </cfRule>
  </conditionalFormatting>
  <conditionalFormatting sqref="E180:E186">
    <cfRule type="cellIs" dxfId="1133" priority="302" operator="equal">
      <formula>"N"</formula>
    </cfRule>
  </conditionalFormatting>
  <conditionalFormatting sqref="E180:E186">
    <cfRule type="cellIs" dxfId="1132" priority="300" operator="equal">
      <formula>"N"</formula>
    </cfRule>
    <cfRule type="cellIs" dxfId="1131" priority="301" operator="equal">
      <formula>"N"</formula>
    </cfRule>
  </conditionalFormatting>
  <conditionalFormatting sqref="E180:E186">
    <cfRule type="cellIs" dxfId="1130" priority="297" operator="equal">
      <formula>"N"</formula>
    </cfRule>
    <cfRule type="cellIs" dxfId="1129" priority="298" operator="equal">
      <formula>"N"</formula>
    </cfRule>
    <cfRule type="cellIs" dxfId="1128" priority="299" operator="equal">
      <formula>"N"</formula>
    </cfRule>
  </conditionalFormatting>
  <conditionalFormatting sqref="E180:E186">
    <cfRule type="cellIs" dxfId="1127" priority="293" operator="equal">
      <formula>"N"</formula>
    </cfRule>
    <cfRule type="cellIs" dxfId="1126" priority="294" operator="equal">
      <formula>"N"</formula>
    </cfRule>
    <cfRule type="cellIs" dxfId="1125" priority="295" operator="equal">
      <formula>"N"</formula>
    </cfRule>
    <cfRule type="cellIs" dxfId="1124" priority="296" operator="equal">
      <formula>"N"</formula>
    </cfRule>
  </conditionalFormatting>
  <conditionalFormatting sqref="E191:E192">
    <cfRule type="cellIs" dxfId="1123" priority="292" operator="equal">
      <formula>"N"</formula>
    </cfRule>
  </conditionalFormatting>
  <conditionalFormatting sqref="E191:E192">
    <cfRule type="cellIs" dxfId="1122" priority="290" operator="equal">
      <formula>"N"</formula>
    </cfRule>
    <cfRule type="cellIs" dxfId="1121" priority="291" operator="equal">
      <formula>"N"</formula>
    </cfRule>
  </conditionalFormatting>
  <conditionalFormatting sqref="E191:E192">
    <cfRule type="cellIs" dxfId="1120" priority="287" operator="equal">
      <formula>"N"</formula>
    </cfRule>
    <cfRule type="cellIs" dxfId="1119" priority="288" operator="equal">
      <formula>"N"</formula>
    </cfRule>
    <cfRule type="cellIs" dxfId="1118" priority="289" operator="equal">
      <formula>"N"</formula>
    </cfRule>
  </conditionalFormatting>
  <conditionalFormatting sqref="E191:E192">
    <cfRule type="cellIs" dxfId="1117" priority="283" operator="equal">
      <formula>"N"</formula>
    </cfRule>
    <cfRule type="cellIs" dxfId="1116" priority="284" operator="equal">
      <formula>"N"</formula>
    </cfRule>
    <cfRule type="cellIs" dxfId="1115" priority="285" operator="equal">
      <formula>"N"</formula>
    </cfRule>
    <cfRule type="cellIs" dxfId="1114" priority="286" operator="equal">
      <formula>"N"</formula>
    </cfRule>
  </conditionalFormatting>
  <conditionalFormatting sqref="E195:E202">
    <cfRule type="cellIs" dxfId="1113" priority="282" operator="equal">
      <formula>"N"</formula>
    </cfRule>
  </conditionalFormatting>
  <conditionalFormatting sqref="E195:E202">
    <cfRule type="cellIs" dxfId="1112" priority="280" operator="equal">
      <formula>"N"</formula>
    </cfRule>
    <cfRule type="cellIs" dxfId="1111" priority="281" operator="equal">
      <formula>"N"</formula>
    </cfRule>
  </conditionalFormatting>
  <conditionalFormatting sqref="E195:E202">
    <cfRule type="cellIs" dxfId="1110" priority="277" operator="equal">
      <formula>"N"</formula>
    </cfRule>
    <cfRule type="cellIs" dxfId="1109" priority="278" operator="equal">
      <formula>"N"</formula>
    </cfRule>
    <cfRule type="cellIs" dxfId="1108" priority="279" operator="equal">
      <formula>"N"</formula>
    </cfRule>
  </conditionalFormatting>
  <conditionalFormatting sqref="E195:E202">
    <cfRule type="cellIs" dxfId="1107" priority="273" operator="equal">
      <formula>"N"</formula>
    </cfRule>
    <cfRule type="cellIs" dxfId="1106" priority="274" operator="equal">
      <formula>"N"</formula>
    </cfRule>
    <cfRule type="cellIs" dxfId="1105" priority="275" operator="equal">
      <formula>"N"</formula>
    </cfRule>
    <cfRule type="cellIs" dxfId="1104" priority="276" operator="equal">
      <formula>"N"</formula>
    </cfRule>
  </conditionalFormatting>
  <conditionalFormatting sqref="E217:E219">
    <cfRule type="cellIs" dxfId="1103" priority="272" operator="equal">
      <formula>"N"</formula>
    </cfRule>
  </conditionalFormatting>
  <conditionalFormatting sqref="E217:E219">
    <cfRule type="cellIs" dxfId="1102" priority="270" operator="equal">
      <formula>"N"</formula>
    </cfRule>
    <cfRule type="cellIs" dxfId="1101" priority="271" operator="equal">
      <formula>"N"</formula>
    </cfRule>
  </conditionalFormatting>
  <conditionalFormatting sqref="E217:E219">
    <cfRule type="cellIs" dxfId="1100" priority="267" operator="equal">
      <formula>"N"</formula>
    </cfRule>
    <cfRule type="cellIs" dxfId="1099" priority="268" operator="equal">
      <formula>"N"</formula>
    </cfRule>
    <cfRule type="cellIs" dxfId="1098" priority="269" operator="equal">
      <formula>"N"</formula>
    </cfRule>
  </conditionalFormatting>
  <conditionalFormatting sqref="E217:E219">
    <cfRule type="cellIs" dxfId="1097" priority="263" operator="equal">
      <formula>"N"</formula>
    </cfRule>
    <cfRule type="cellIs" dxfId="1096" priority="264" operator="equal">
      <formula>"N"</formula>
    </cfRule>
    <cfRule type="cellIs" dxfId="1095" priority="265" operator="equal">
      <formula>"N"</formula>
    </cfRule>
    <cfRule type="cellIs" dxfId="1094" priority="266" operator="equal">
      <formula>"N"</formula>
    </cfRule>
  </conditionalFormatting>
  <conditionalFormatting sqref="E223:E225">
    <cfRule type="cellIs" dxfId="1093" priority="262" operator="equal">
      <formula>"N"</formula>
    </cfRule>
  </conditionalFormatting>
  <conditionalFormatting sqref="E223:E225">
    <cfRule type="cellIs" dxfId="1092" priority="260" operator="equal">
      <formula>"N"</formula>
    </cfRule>
    <cfRule type="cellIs" dxfId="1091" priority="261" operator="equal">
      <formula>"N"</formula>
    </cfRule>
  </conditionalFormatting>
  <conditionalFormatting sqref="E223:E225">
    <cfRule type="cellIs" dxfId="1090" priority="257" operator="equal">
      <formula>"N"</formula>
    </cfRule>
    <cfRule type="cellIs" dxfId="1089" priority="258" operator="equal">
      <formula>"N"</formula>
    </cfRule>
    <cfRule type="cellIs" dxfId="1088" priority="259" operator="equal">
      <formula>"N"</formula>
    </cfRule>
  </conditionalFormatting>
  <conditionalFormatting sqref="E223:E225">
    <cfRule type="cellIs" dxfId="1087" priority="253" operator="equal">
      <formula>"N"</formula>
    </cfRule>
    <cfRule type="cellIs" dxfId="1086" priority="254" operator="equal">
      <formula>"N"</formula>
    </cfRule>
    <cfRule type="cellIs" dxfId="1085" priority="255" operator="equal">
      <formula>"N"</formula>
    </cfRule>
    <cfRule type="cellIs" dxfId="1084" priority="256" operator="equal">
      <formula>"N"</formula>
    </cfRule>
  </conditionalFormatting>
  <conditionalFormatting sqref="E226">
    <cfRule type="cellIs" dxfId="1083" priority="252" operator="equal">
      <formula>"N"</formula>
    </cfRule>
  </conditionalFormatting>
  <conditionalFormatting sqref="E226">
    <cfRule type="cellIs" dxfId="1082" priority="250" operator="equal">
      <formula>"N"</formula>
    </cfRule>
    <cfRule type="cellIs" dxfId="1081" priority="251" operator="equal">
      <formula>"N"</formula>
    </cfRule>
  </conditionalFormatting>
  <conditionalFormatting sqref="E226">
    <cfRule type="cellIs" dxfId="1080" priority="247" operator="equal">
      <formula>"N"</formula>
    </cfRule>
    <cfRule type="cellIs" dxfId="1079" priority="248" operator="equal">
      <formula>"N"</formula>
    </cfRule>
    <cfRule type="cellIs" dxfId="1078" priority="249" operator="equal">
      <formula>"N"</formula>
    </cfRule>
  </conditionalFormatting>
  <conditionalFormatting sqref="E226">
    <cfRule type="cellIs" dxfId="1077" priority="243" operator="equal">
      <formula>"N"</formula>
    </cfRule>
    <cfRule type="cellIs" dxfId="1076" priority="244" operator="equal">
      <formula>"N"</formula>
    </cfRule>
    <cfRule type="cellIs" dxfId="1075" priority="245" operator="equal">
      <formula>"N"</formula>
    </cfRule>
    <cfRule type="cellIs" dxfId="1074" priority="246" operator="equal">
      <formula>"N"</formula>
    </cfRule>
  </conditionalFormatting>
  <conditionalFormatting sqref="E230:E231">
    <cfRule type="cellIs" dxfId="1073" priority="242" operator="equal">
      <formula>"N"</formula>
    </cfRule>
  </conditionalFormatting>
  <conditionalFormatting sqref="E230:E231">
    <cfRule type="cellIs" dxfId="1072" priority="240" operator="equal">
      <formula>"N"</formula>
    </cfRule>
    <cfRule type="cellIs" dxfId="1071" priority="241" operator="equal">
      <formula>"N"</formula>
    </cfRule>
  </conditionalFormatting>
  <conditionalFormatting sqref="E230:E231">
    <cfRule type="cellIs" dxfId="1070" priority="237" operator="equal">
      <formula>"N"</formula>
    </cfRule>
    <cfRule type="cellIs" dxfId="1069" priority="238" operator="equal">
      <formula>"N"</formula>
    </cfRule>
    <cfRule type="cellIs" dxfId="1068" priority="239" operator="equal">
      <formula>"N"</formula>
    </cfRule>
  </conditionalFormatting>
  <conditionalFormatting sqref="E230:E231">
    <cfRule type="cellIs" dxfId="1067" priority="233" operator="equal">
      <formula>"N"</formula>
    </cfRule>
    <cfRule type="cellIs" dxfId="1066" priority="234" operator="equal">
      <formula>"N"</formula>
    </cfRule>
    <cfRule type="cellIs" dxfId="1065" priority="235" operator="equal">
      <formula>"N"</formula>
    </cfRule>
    <cfRule type="cellIs" dxfId="1064" priority="236" operator="equal">
      <formula>"N"</formula>
    </cfRule>
  </conditionalFormatting>
  <conditionalFormatting sqref="E240:E241">
    <cfRule type="cellIs" dxfId="1063" priority="232" operator="equal">
      <formula>"N"</formula>
    </cfRule>
  </conditionalFormatting>
  <conditionalFormatting sqref="E240:E241">
    <cfRule type="cellIs" dxfId="1062" priority="230" operator="equal">
      <formula>"N"</formula>
    </cfRule>
    <cfRule type="cellIs" dxfId="1061" priority="231" operator="equal">
      <formula>"N"</formula>
    </cfRule>
  </conditionalFormatting>
  <conditionalFormatting sqref="E240:E241">
    <cfRule type="cellIs" dxfId="1060" priority="227" operator="equal">
      <formula>"N"</formula>
    </cfRule>
    <cfRule type="cellIs" dxfId="1059" priority="228" operator="equal">
      <formula>"N"</formula>
    </cfRule>
    <cfRule type="cellIs" dxfId="1058" priority="229" operator="equal">
      <formula>"N"</formula>
    </cfRule>
  </conditionalFormatting>
  <conditionalFormatting sqref="E240:E241">
    <cfRule type="cellIs" dxfId="1057" priority="223" operator="equal">
      <formula>"N"</formula>
    </cfRule>
    <cfRule type="cellIs" dxfId="1056" priority="224" operator="equal">
      <formula>"N"</formula>
    </cfRule>
    <cfRule type="cellIs" dxfId="1055" priority="225" operator="equal">
      <formula>"N"</formula>
    </cfRule>
    <cfRule type="cellIs" dxfId="1054" priority="226" operator="equal">
      <formula>"N"</formula>
    </cfRule>
  </conditionalFormatting>
  <conditionalFormatting sqref="E243:E249">
    <cfRule type="cellIs" dxfId="1053" priority="222" operator="equal">
      <formula>"N"</formula>
    </cfRule>
  </conditionalFormatting>
  <conditionalFormatting sqref="E243:E249">
    <cfRule type="cellIs" dxfId="1052" priority="220" operator="equal">
      <formula>"N"</formula>
    </cfRule>
    <cfRule type="cellIs" dxfId="1051" priority="221" operator="equal">
      <formula>"N"</formula>
    </cfRule>
  </conditionalFormatting>
  <conditionalFormatting sqref="E243:E249">
    <cfRule type="cellIs" dxfId="1050" priority="217" operator="equal">
      <formula>"N"</formula>
    </cfRule>
    <cfRule type="cellIs" dxfId="1049" priority="218" operator="equal">
      <formula>"N"</formula>
    </cfRule>
    <cfRule type="cellIs" dxfId="1048" priority="219" operator="equal">
      <formula>"N"</formula>
    </cfRule>
  </conditionalFormatting>
  <conditionalFormatting sqref="E243:E249">
    <cfRule type="cellIs" dxfId="1047" priority="213" operator="equal">
      <formula>"N"</formula>
    </cfRule>
    <cfRule type="cellIs" dxfId="1046" priority="214" operator="equal">
      <formula>"N"</formula>
    </cfRule>
    <cfRule type="cellIs" dxfId="1045" priority="215" operator="equal">
      <formula>"N"</formula>
    </cfRule>
    <cfRule type="cellIs" dxfId="1044" priority="216" operator="equal">
      <formula>"N"</formula>
    </cfRule>
  </conditionalFormatting>
  <conditionalFormatting sqref="E260:E265">
    <cfRule type="cellIs" dxfId="1043" priority="212" operator="equal">
      <formula>"N"</formula>
    </cfRule>
  </conditionalFormatting>
  <conditionalFormatting sqref="E260:E265">
    <cfRule type="cellIs" dxfId="1042" priority="210" operator="equal">
      <formula>"N"</formula>
    </cfRule>
    <cfRule type="cellIs" dxfId="1041" priority="211" operator="equal">
      <formula>"N"</formula>
    </cfRule>
  </conditionalFormatting>
  <conditionalFormatting sqref="E260:E265">
    <cfRule type="cellIs" dxfId="1040" priority="207" operator="equal">
      <formula>"N"</formula>
    </cfRule>
    <cfRule type="cellIs" dxfId="1039" priority="208" operator="equal">
      <formula>"N"</formula>
    </cfRule>
    <cfRule type="cellIs" dxfId="1038" priority="209" operator="equal">
      <formula>"N"</formula>
    </cfRule>
  </conditionalFormatting>
  <conditionalFormatting sqref="E260:E265">
    <cfRule type="cellIs" dxfId="1037" priority="203" operator="equal">
      <formula>"N"</formula>
    </cfRule>
    <cfRule type="cellIs" dxfId="1036" priority="204" operator="equal">
      <formula>"N"</formula>
    </cfRule>
    <cfRule type="cellIs" dxfId="1035" priority="205" operator="equal">
      <formula>"N"</formula>
    </cfRule>
    <cfRule type="cellIs" dxfId="1034" priority="206" operator="equal">
      <formula>"N"</formula>
    </cfRule>
  </conditionalFormatting>
  <conditionalFormatting sqref="E272:E273">
    <cfRule type="cellIs" dxfId="1033" priority="202" operator="equal">
      <formula>"N"</formula>
    </cfRule>
  </conditionalFormatting>
  <conditionalFormatting sqref="E272:E273">
    <cfRule type="cellIs" dxfId="1032" priority="200" operator="equal">
      <formula>"N"</formula>
    </cfRule>
    <cfRule type="cellIs" dxfId="1031" priority="201" operator="equal">
      <formula>"N"</formula>
    </cfRule>
  </conditionalFormatting>
  <conditionalFormatting sqref="E272:E273">
    <cfRule type="cellIs" dxfId="1030" priority="197" operator="equal">
      <formula>"N"</formula>
    </cfRule>
    <cfRule type="cellIs" dxfId="1029" priority="198" operator="equal">
      <formula>"N"</formula>
    </cfRule>
    <cfRule type="cellIs" dxfId="1028" priority="199" operator="equal">
      <formula>"N"</formula>
    </cfRule>
  </conditionalFormatting>
  <conditionalFormatting sqref="E272:E273">
    <cfRule type="cellIs" dxfId="1027" priority="193" operator="equal">
      <formula>"N"</formula>
    </cfRule>
    <cfRule type="cellIs" dxfId="1026" priority="194" operator="equal">
      <formula>"N"</formula>
    </cfRule>
    <cfRule type="cellIs" dxfId="1025" priority="195" operator="equal">
      <formula>"N"</formula>
    </cfRule>
    <cfRule type="cellIs" dxfId="1024" priority="196" operator="equal">
      <formula>"N"</formula>
    </cfRule>
  </conditionalFormatting>
  <conditionalFormatting sqref="E275:E276">
    <cfRule type="cellIs" dxfId="1023" priority="192" operator="equal">
      <formula>"N"</formula>
    </cfRule>
  </conditionalFormatting>
  <conditionalFormatting sqref="E275:E276">
    <cfRule type="cellIs" dxfId="1022" priority="190" operator="equal">
      <formula>"N"</formula>
    </cfRule>
    <cfRule type="cellIs" dxfId="1021" priority="191" operator="equal">
      <formula>"N"</formula>
    </cfRule>
  </conditionalFormatting>
  <conditionalFormatting sqref="E275:E276">
    <cfRule type="cellIs" dxfId="1020" priority="187" operator="equal">
      <formula>"N"</formula>
    </cfRule>
    <cfRule type="cellIs" dxfId="1019" priority="188" operator="equal">
      <formula>"N"</formula>
    </cfRule>
    <cfRule type="cellIs" dxfId="1018" priority="189" operator="equal">
      <formula>"N"</formula>
    </cfRule>
  </conditionalFormatting>
  <conditionalFormatting sqref="E275:E276">
    <cfRule type="cellIs" dxfId="1017" priority="183" operator="equal">
      <formula>"N"</formula>
    </cfRule>
    <cfRule type="cellIs" dxfId="1016" priority="184" operator="equal">
      <formula>"N"</formula>
    </cfRule>
    <cfRule type="cellIs" dxfId="1015" priority="185" operator="equal">
      <formula>"N"</formula>
    </cfRule>
    <cfRule type="cellIs" dxfId="1014" priority="186" operator="equal">
      <formula>"N"</formula>
    </cfRule>
  </conditionalFormatting>
  <conditionalFormatting sqref="E277:E288">
    <cfRule type="cellIs" dxfId="1013" priority="182" operator="equal">
      <formula>"N"</formula>
    </cfRule>
  </conditionalFormatting>
  <conditionalFormatting sqref="E277:E288">
    <cfRule type="cellIs" dxfId="1012" priority="180" operator="equal">
      <formula>"N"</formula>
    </cfRule>
    <cfRule type="cellIs" dxfId="1011" priority="181" operator="equal">
      <formula>"N"</formula>
    </cfRule>
  </conditionalFormatting>
  <conditionalFormatting sqref="E277:E288">
    <cfRule type="cellIs" dxfId="1010" priority="177" operator="equal">
      <formula>"N"</formula>
    </cfRule>
    <cfRule type="cellIs" dxfId="1009" priority="178" operator="equal">
      <formula>"N"</formula>
    </cfRule>
    <cfRule type="cellIs" dxfId="1008" priority="179" operator="equal">
      <formula>"N"</formula>
    </cfRule>
  </conditionalFormatting>
  <conditionalFormatting sqref="E277:E288">
    <cfRule type="cellIs" dxfId="1007" priority="173" operator="equal">
      <formula>"N"</formula>
    </cfRule>
    <cfRule type="cellIs" dxfId="1006" priority="174" operator="equal">
      <formula>"N"</formula>
    </cfRule>
    <cfRule type="cellIs" dxfId="1005" priority="175" operator="equal">
      <formula>"N"</formula>
    </cfRule>
    <cfRule type="cellIs" dxfId="1004" priority="176" operator="equal">
      <formula>"N"</formula>
    </cfRule>
  </conditionalFormatting>
  <conditionalFormatting sqref="E291:E296">
    <cfRule type="cellIs" dxfId="1003" priority="172" operator="equal">
      <formula>"N"</formula>
    </cfRule>
  </conditionalFormatting>
  <conditionalFormatting sqref="E291:E296">
    <cfRule type="cellIs" dxfId="1002" priority="170" operator="equal">
      <formula>"N"</formula>
    </cfRule>
    <cfRule type="cellIs" dxfId="1001" priority="171" operator="equal">
      <formula>"N"</formula>
    </cfRule>
  </conditionalFormatting>
  <conditionalFormatting sqref="E291:E296">
    <cfRule type="cellIs" dxfId="1000" priority="167" operator="equal">
      <formula>"N"</formula>
    </cfRule>
    <cfRule type="cellIs" dxfId="999" priority="168" operator="equal">
      <formula>"N"</formula>
    </cfRule>
    <cfRule type="cellIs" dxfId="998" priority="169" operator="equal">
      <formula>"N"</formula>
    </cfRule>
  </conditionalFormatting>
  <conditionalFormatting sqref="E291:E296">
    <cfRule type="cellIs" dxfId="997" priority="163" operator="equal">
      <formula>"N"</formula>
    </cfRule>
    <cfRule type="cellIs" dxfId="996" priority="164" operator="equal">
      <formula>"N"</formula>
    </cfRule>
    <cfRule type="cellIs" dxfId="995" priority="165" operator="equal">
      <formula>"N"</formula>
    </cfRule>
    <cfRule type="cellIs" dxfId="994" priority="166" operator="equal">
      <formula>"N"</formula>
    </cfRule>
  </conditionalFormatting>
  <conditionalFormatting sqref="E299:E300">
    <cfRule type="cellIs" dxfId="993" priority="162" operator="equal">
      <formula>"N"</formula>
    </cfRule>
  </conditionalFormatting>
  <conditionalFormatting sqref="E299:E300">
    <cfRule type="cellIs" dxfId="992" priority="160" operator="equal">
      <formula>"N"</formula>
    </cfRule>
    <cfRule type="cellIs" dxfId="991" priority="161" operator="equal">
      <formula>"N"</formula>
    </cfRule>
  </conditionalFormatting>
  <conditionalFormatting sqref="E299:E300">
    <cfRule type="cellIs" dxfId="990" priority="157" operator="equal">
      <formula>"N"</formula>
    </cfRule>
    <cfRule type="cellIs" dxfId="989" priority="158" operator="equal">
      <formula>"N"</formula>
    </cfRule>
    <cfRule type="cellIs" dxfId="988" priority="159" operator="equal">
      <formula>"N"</formula>
    </cfRule>
  </conditionalFormatting>
  <conditionalFormatting sqref="E299:E300">
    <cfRule type="cellIs" dxfId="987" priority="153" operator="equal">
      <formula>"N"</formula>
    </cfRule>
    <cfRule type="cellIs" dxfId="986" priority="154" operator="equal">
      <formula>"N"</formula>
    </cfRule>
    <cfRule type="cellIs" dxfId="985" priority="155" operator="equal">
      <formula>"N"</formula>
    </cfRule>
    <cfRule type="cellIs" dxfId="984" priority="156" operator="equal">
      <formula>"N"</formula>
    </cfRule>
  </conditionalFormatting>
  <conditionalFormatting sqref="E298">
    <cfRule type="cellIs" dxfId="983" priority="152" operator="equal">
      <formula>"N"</formula>
    </cfRule>
  </conditionalFormatting>
  <conditionalFormatting sqref="E305:E306">
    <cfRule type="cellIs" dxfId="982" priority="151" operator="equal">
      <formula>"N"</formula>
    </cfRule>
  </conditionalFormatting>
  <conditionalFormatting sqref="E305:E306">
    <cfRule type="cellIs" dxfId="981" priority="149" operator="equal">
      <formula>"N"</formula>
    </cfRule>
    <cfRule type="cellIs" dxfId="980" priority="150" operator="equal">
      <formula>"N"</formula>
    </cfRule>
  </conditionalFormatting>
  <conditionalFormatting sqref="E305:E306">
    <cfRule type="cellIs" dxfId="979" priority="146" operator="equal">
      <formula>"N"</formula>
    </cfRule>
    <cfRule type="cellIs" dxfId="978" priority="147" operator="equal">
      <formula>"N"</formula>
    </cfRule>
    <cfRule type="cellIs" dxfId="977" priority="148" operator="equal">
      <formula>"N"</formula>
    </cfRule>
  </conditionalFormatting>
  <conditionalFormatting sqref="E305:E306">
    <cfRule type="cellIs" dxfId="976" priority="142" operator="equal">
      <formula>"N"</formula>
    </cfRule>
    <cfRule type="cellIs" dxfId="975" priority="143" operator="equal">
      <formula>"N"</formula>
    </cfRule>
    <cfRule type="cellIs" dxfId="974" priority="144" operator="equal">
      <formula>"N"</formula>
    </cfRule>
    <cfRule type="cellIs" dxfId="973" priority="145" operator="equal">
      <formula>"N"</formula>
    </cfRule>
  </conditionalFormatting>
  <conditionalFormatting sqref="E308:E309">
    <cfRule type="cellIs" dxfId="972" priority="141" operator="equal">
      <formula>"N"</formula>
    </cfRule>
  </conditionalFormatting>
  <conditionalFormatting sqref="E308:E309">
    <cfRule type="cellIs" dxfId="971" priority="139" operator="equal">
      <formula>"N"</formula>
    </cfRule>
    <cfRule type="cellIs" dxfId="970" priority="140" operator="equal">
      <formula>"N"</formula>
    </cfRule>
  </conditionalFormatting>
  <conditionalFormatting sqref="E308:E309">
    <cfRule type="cellIs" dxfId="969" priority="136" operator="equal">
      <formula>"N"</formula>
    </cfRule>
    <cfRule type="cellIs" dxfId="968" priority="137" operator="equal">
      <formula>"N"</formula>
    </cfRule>
    <cfRule type="cellIs" dxfId="967" priority="138" operator="equal">
      <formula>"N"</formula>
    </cfRule>
  </conditionalFormatting>
  <conditionalFormatting sqref="E308:E309">
    <cfRule type="cellIs" dxfId="966" priority="132" operator="equal">
      <formula>"N"</formula>
    </cfRule>
    <cfRule type="cellIs" dxfId="965" priority="133" operator="equal">
      <formula>"N"</formula>
    </cfRule>
    <cfRule type="cellIs" dxfId="964" priority="134" operator="equal">
      <formula>"N"</formula>
    </cfRule>
    <cfRule type="cellIs" dxfId="963" priority="135" operator="equal">
      <formula>"N"</formula>
    </cfRule>
  </conditionalFormatting>
  <conditionalFormatting sqref="E312:E318">
    <cfRule type="cellIs" dxfId="962" priority="131" operator="equal">
      <formula>"N"</formula>
    </cfRule>
  </conditionalFormatting>
  <conditionalFormatting sqref="E312:E318">
    <cfRule type="cellIs" dxfId="961" priority="129" operator="equal">
      <formula>"N"</formula>
    </cfRule>
    <cfRule type="cellIs" dxfId="960" priority="130" operator="equal">
      <formula>"N"</formula>
    </cfRule>
  </conditionalFormatting>
  <conditionalFormatting sqref="E312:E318">
    <cfRule type="cellIs" dxfId="959" priority="126" operator="equal">
      <formula>"N"</formula>
    </cfRule>
    <cfRule type="cellIs" dxfId="958" priority="127" operator="equal">
      <formula>"N"</formula>
    </cfRule>
    <cfRule type="cellIs" dxfId="957" priority="128" operator="equal">
      <formula>"N"</formula>
    </cfRule>
  </conditionalFormatting>
  <conditionalFormatting sqref="E312:E318">
    <cfRule type="cellIs" dxfId="956" priority="122" operator="equal">
      <formula>"N"</formula>
    </cfRule>
    <cfRule type="cellIs" dxfId="955" priority="123" operator="equal">
      <formula>"N"</formula>
    </cfRule>
    <cfRule type="cellIs" dxfId="954" priority="124" operator="equal">
      <formula>"N"</formula>
    </cfRule>
    <cfRule type="cellIs" dxfId="953" priority="125" operator="equal">
      <formula>"N"</formula>
    </cfRule>
  </conditionalFormatting>
  <conditionalFormatting sqref="E321:E322">
    <cfRule type="cellIs" dxfId="952" priority="121" operator="equal">
      <formula>"N"</formula>
    </cfRule>
  </conditionalFormatting>
  <conditionalFormatting sqref="E321:E322">
    <cfRule type="cellIs" dxfId="951" priority="119" operator="equal">
      <formula>"N"</formula>
    </cfRule>
    <cfRule type="cellIs" dxfId="950" priority="120" operator="equal">
      <formula>"N"</formula>
    </cfRule>
  </conditionalFormatting>
  <conditionalFormatting sqref="E321:E322">
    <cfRule type="cellIs" dxfId="949" priority="116" operator="equal">
      <formula>"N"</formula>
    </cfRule>
    <cfRule type="cellIs" dxfId="948" priority="117" operator="equal">
      <formula>"N"</formula>
    </cfRule>
    <cfRule type="cellIs" dxfId="947" priority="118" operator="equal">
      <formula>"N"</formula>
    </cfRule>
  </conditionalFormatting>
  <conditionalFormatting sqref="E321:E322">
    <cfRule type="cellIs" dxfId="946" priority="112" operator="equal">
      <formula>"N"</formula>
    </cfRule>
    <cfRule type="cellIs" dxfId="945" priority="113" operator="equal">
      <formula>"N"</formula>
    </cfRule>
    <cfRule type="cellIs" dxfId="944" priority="114" operator="equal">
      <formula>"N"</formula>
    </cfRule>
    <cfRule type="cellIs" dxfId="943" priority="115" operator="equal">
      <formula>"N"</formula>
    </cfRule>
  </conditionalFormatting>
  <conditionalFormatting sqref="E324:E330">
    <cfRule type="cellIs" dxfId="942" priority="111" operator="equal">
      <formula>"N"</formula>
    </cfRule>
  </conditionalFormatting>
  <conditionalFormatting sqref="E324:E330">
    <cfRule type="cellIs" dxfId="941" priority="109" operator="equal">
      <formula>"N"</formula>
    </cfRule>
    <cfRule type="cellIs" dxfId="940" priority="110" operator="equal">
      <formula>"N"</formula>
    </cfRule>
  </conditionalFormatting>
  <conditionalFormatting sqref="E324:E330">
    <cfRule type="cellIs" dxfId="939" priority="106" operator="equal">
      <formula>"N"</formula>
    </cfRule>
    <cfRule type="cellIs" dxfId="938" priority="107" operator="equal">
      <formula>"N"</formula>
    </cfRule>
    <cfRule type="cellIs" dxfId="937" priority="108" operator="equal">
      <formula>"N"</formula>
    </cfRule>
  </conditionalFormatting>
  <conditionalFormatting sqref="E324:E330">
    <cfRule type="cellIs" dxfId="936" priority="102" operator="equal">
      <formula>"N"</formula>
    </cfRule>
    <cfRule type="cellIs" dxfId="935" priority="103" operator="equal">
      <formula>"N"</formula>
    </cfRule>
    <cfRule type="cellIs" dxfId="934" priority="104" operator="equal">
      <formula>"N"</formula>
    </cfRule>
    <cfRule type="cellIs" dxfId="933" priority="105" operator="equal">
      <formula>"N"</formula>
    </cfRule>
  </conditionalFormatting>
  <conditionalFormatting sqref="E332:E340">
    <cfRule type="cellIs" dxfId="932" priority="101" operator="equal">
      <formula>"N"</formula>
    </cfRule>
  </conditionalFormatting>
  <conditionalFormatting sqref="E332:E340">
    <cfRule type="cellIs" dxfId="931" priority="99" operator="equal">
      <formula>"N"</formula>
    </cfRule>
    <cfRule type="cellIs" dxfId="930" priority="100" operator="equal">
      <formula>"N"</formula>
    </cfRule>
  </conditionalFormatting>
  <conditionalFormatting sqref="E332:E340">
    <cfRule type="cellIs" dxfId="929" priority="96" operator="equal">
      <formula>"N"</formula>
    </cfRule>
    <cfRule type="cellIs" dxfId="928" priority="97" operator="equal">
      <formula>"N"</formula>
    </cfRule>
    <cfRule type="cellIs" dxfId="927" priority="98" operator="equal">
      <formula>"N"</formula>
    </cfRule>
  </conditionalFormatting>
  <conditionalFormatting sqref="E332:E340">
    <cfRule type="cellIs" dxfId="926" priority="92" operator="equal">
      <formula>"N"</formula>
    </cfRule>
    <cfRule type="cellIs" dxfId="925" priority="93" operator="equal">
      <formula>"N"</formula>
    </cfRule>
    <cfRule type="cellIs" dxfId="924" priority="94" operator="equal">
      <formula>"N"</formula>
    </cfRule>
    <cfRule type="cellIs" dxfId="923" priority="95" operator="equal">
      <formula>"N"</formula>
    </cfRule>
  </conditionalFormatting>
  <conditionalFormatting sqref="E342">
    <cfRule type="cellIs" dxfId="922" priority="91" operator="equal">
      <formula>"N"</formula>
    </cfRule>
  </conditionalFormatting>
  <conditionalFormatting sqref="E342">
    <cfRule type="cellIs" dxfId="921" priority="89" operator="equal">
      <formula>"N"</formula>
    </cfRule>
    <cfRule type="cellIs" dxfId="920" priority="90" operator="equal">
      <formula>"N"</formula>
    </cfRule>
  </conditionalFormatting>
  <conditionalFormatting sqref="E342">
    <cfRule type="cellIs" dxfId="919" priority="86" operator="equal">
      <formula>"N"</formula>
    </cfRule>
    <cfRule type="cellIs" dxfId="918" priority="87" operator="equal">
      <formula>"N"</formula>
    </cfRule>
    <cfRule type="cellIs" dxfId="917" priority="88" operator="equal">
      <formula>"N"</formula>
    </cfRule>
  </conditionalFormatting>
  <conditionalFormatting sqref="E342">
    <cfRule type="cellIs" dxfId="916" priority="82" operator="equal">
      <formula>"N"</formula>
    </cfRule>
    <cfRule type="cellIs" dxfId="915" priority="83" operator="equal">
      <formula>"N"</formula>
    </cfRule>
    <cfRule type="cellIs" dxfId="914" priority="84" operator="equal">
      <formula>"N"</formula>
    </cfRule>
    <cfRule type="cellIs" dxfId="913" priority="85" operator="equal">
      <formula>"N"</formula>
    </cfRule>
  </conditionalFormatting>
  <conditionalFormatting sqref="E362:E369">
    <cfRule type="cellIs" dxfId="912" priority="81" operator="equal">
      <formula>"N"</formula>
    </cfRule>
  </conditionalFormatting>
  <conditionalFormatting sqref="E362:E369">
    <cfRule type="cellIs" dxfId="911" priority="79" operator="equal">
      <formula>"N"</formula>
    </cfRule>
    <cfRule type="cellIs" dxfId="910" priority="80" operator="equal">
      <formula>"N"</formula>
    </cfRule>
  </conditionalFormatting>
  <conditionalFormatting sqref="E362:E369">
    <cfRule type="cellIs" dxfId="909" priority="76" operator="equal">
      <formula>"N"</formula>
    </cfRule>
    <cfRule type="cellIs" dxfId="908" priority="77" operator="equal">
      <formula>"N"</formula>
    </cfRule>
    <cfRule type="cellIs" dxfId="907" priority="78" operator="equal">
      <formula>"N"</formula>
    </cfRule>
  </conditionalFormatting>
  <conditionalFormatting sqref="E362:E369">
    <cfRule type="cellIs" dxfId="906" priority="72" operator="equal">
      <formula>"N"</formula>
    </cfRule>
    <cfRule type="cellIs" dxfId="905" priority="73" operator="equal">
      <formula>"N"</formula>
    </cfRule>
    <cfRule type="cellIs" dxfId="904" priority="74" operator="equal">
      <formula>"N"</formula>
    </cfRule>
    <cfRule type="cellIs" dxfId="903" priority="75" operator="equal">
      <formula>"N"</formula>
    </cfRule>
  </conditionalFormatting>
  <conditionalFormatting sqref="E371:E379">
    <cfRule type="cellIs" dxfId="902" priority="71" operator="equal">
      <formula>"N"</formula>
    </cfRule>
  </conditionalFormatting>
  <conditionalFormatting sqref="E371:E379">
    <cfRule type="cellIs" dxfId="901" priority="69" operator="equal">
      <formula>"N"</formula>
    </cfRule>
    <cfRule type="cellIs" dxfId="900" priority="70" operator="equal">
      <formula>"N"</formula>
    </cfRule>
  </conditionalFormatting>
  <conditionalFormatting sqref="E371:E379">
    <cfRule type="cellIs" dxfId="899" priority="66" operator="equal">
      <formula>"N"</formula>
    </cfRule>
    <cfRule type="cellIs" dxfId="898" priority="67" operator="equal">
      <formula>"N"</formula>
    </cfRule>
    <cfRule type="cellIs" dxfId="897" priority="68" operator="equal">
      <formula>"N"</formula>
    </cfRule>
  </conditionalFormatting>
  <conditionalFormatting sqref="E371:E379">
    <cfRule type="cellIs" dxfId="896" priority="62" operator="equal">
      <formula>"N"</formula>
    </cfRule>
    <cfRule type="cellIs" dxfId="895" priority="63" operator="equal">
      <formula>"N"</formula>
    </cfRule>
    <cfRule type="cellIs" dxfId="894" priority="64" operator="equal">
      <formula>"N"</formula>
    </cfRule>
    <cfRule type="cellIs" dxfId="893" priority="65" operator="equal">
      <formula>"N"</formula>
    </cfRule>
  </conditionalFormatting>
  <conditionalFormatting sqref="E394:E401">
    <cfRule type="cellIs" dxfId="892" priority="61" operator="equal">
      <formula>"N"</formula>
    </cfRule>
  </conditionalFormatting>
  <conditionalFormatting sqref="E394:E401">
    <cfRule type="cellIs" dxfId="891" priority="59" operator="equal">
      <formula>"N"</formula>
    </cfRule>
    <cfRule type="cellIs" dxfId="890" priority="60" operator="equal">
      <formula>"N"</formula>
    </cfRule>
  </conditionalFormatting>
  <conditionalFormatting sqref="E394:E401">
    <cfRule type="cellIs" dxfId="889" priority="56" operator="equal">
      <formula>"N"</formula>
    </cfRule>
    <cfRule type="cellIs" dxfId="888" priority="57" operator="equal">
      <formula>"N"</formula>
    </cfRule>
    <cfRule type="cellIs" dxfId="887" priority="58" operator="equal">
      <formula>"N"</formula>
    </cfRule>
  </conditionalFormatting>
  <conditionalFormatting sqref="E394:E401">
    <cfRule type="cellIs" dxfId="886" priority="52" operator="equal">
      <formula>"N"</formula>
    </cfRule>
    <cfRule type="cellIs" dxfId="885" priority="53" operator="equal">
      <formula>"N"</formula>
    </cfRule>
    <cfRule type="cellIs" dxfId="884" priority="54" operator="equal">
      <formula>"N"</formula>
    </cfRule>
    <cfRule type="cellIs" dxfId="883" priority="55" operator="equal">
      <formula>"N"</formula>
    </cfRule>
  </conditionalFormatting>
  <conditionalFormatting sqref="E403">
    <cfRule type="cellIs" dxfId="882" priority="51" operator="equal">
      <formula>"N"</formula>
    </cfRule>
  </conditionalFormatting>
  <conditionalFormatting sqref="E403">
    <cfRule type="cellIs" dxfId="881" priority="49" operator="equal">
      <formula>"N"</formula>
    </cfRule>
    <cfRule type="cellIs" dxfId="880" priority="50" operator="equal">
      <formula>"N"</formula>
    </cfRule>
  </conditionalFormatting>
  <conditionalFormatting sqref="E403">
    <cfRule type="cellIs" dxfId="879" priority="46" operator="equal">
      <formula>"N"</formula>
    </cfRule>
    <cfRule type="cellIs" dxfId="878" priority="47" operator="equal">
      <formula>"N"</formula>
    </cfRule>
    <cfRule type="cellIs" dxfId="877" priority="48" operator="equal">
      <formula>"N"</formula>
    </cfRule>
  </conditionalFormatting>
  <conditionalFormatting sqref="E403">
    <cfRule type="cellIs" dxfId="876" priority="42" operator="equal">
      <formula>"N"</formula>
    </cfRule>
    <cfRule type="cellIs" dxfId="875" priority="43" operator="equal">
      <formula>"N"</formula>
    </cfRule>
    <cfRule type="cellIs" dxfId="874" priority="44" operator="equal">
      <formula>"N"</formula>
    </cfRule>
    <cfRule type="cellIs" dxfId="873" priority="45" operator="equal">
      <formula>"N"</formula>
    </cfRule>
  </conditionalFormatting>
  <conditionalFormatting sqref="E405">
    <cfRule type="cellIs" dxfId="872" priority="41" operator="equal">
      <formula>"N"</formula>
    </cfRule>
  </conditionalFormatting>
  <conditionalFormatting sqref="E405">
    <cfRule type="cellIs" dxfId="871" priority="39" operator="equal">
      <formula>"N"</formula>
    </cfRule>
    <cfRule type="cellIs" dxfId="870" priority="40" operator="equal">
      <formula>"N"</formula>
    </cfRule>
  </conditionalFormatting>
  <conditionalFormatting sqref="E405">
    <cfRule type="cellIs" dxfId="869" priority="36" operator="equal">
      <formula>"N"</formula>
    </cfRule>
    <cfRule type="cellIs" dxfId="868" priority="37" operator="equal">
      <formula>"N"</formula>
    </cfRule>
    <cfRule type="cellIs" dxfId="867" priority="38" operator="equal">
      <formula>"N"</formula>
    </cfRule>
  </conditionalFormatting>
  <conditionalFormatting sqref="E405">
    <cfRule type="cellIs" dxfId="866" priority="32" operator="equal">
      <formula>"N"</formula>
    </cfRule>
    <cfRule type="cellIs" dxfId="865" priority="33" operator="equal">
      <formula>"N"</formula>
    </cfRule>
    <cfRule type="cellIs" dxfId="864" priority="34" operator="equal">
      <formula>"N"</formula>
    </cfRule>
    <cfRule type="cellIs" dxfId="863" priority="35" operator="equal">
      <formula>"N"</formula>
    </cfRule>
  </conditionalFormatting>
  <conditionalFormatting sqref="E417">
    <cfRule type="cellIs" dxfId="862" priority="31" operator="equal">
      <formula>"N"</formula>
    </cfRule>
  </conditionalFormatting>
  <conditionalFormatting sqref="E417">
    <cfRule type="cellIs" dxfId="861" priority="29" operator="equal">
      <formula>"N"</formula>
    </cfRule>
    <cfRule type="cellIs" dxfId="860" priority="30" operator="equal">
      <formula>"N"</formula>
    </cfRule>
  </conditionalFormatting>
  <conditionalFormatting sqref="E417">
    <cfRule type="cellIs" dxfId="859" priority="26" operator="equal">
      <formula>"N"</formula>
    </cfRule>
    <cfRule type="cellIs" dxfId="858" priority="27" operator="equal">
      <formula>"N"</formula>
    </cfRule>
    <cfRule type="cellIs" dxfId="857" priority="28" operator="equal">
      <formula>"N"</formula>
    </cfRule>
  </conditionalFormatting>
  <conditionalFormatting sqref="E417">
    <cfRule type="cellIs" dxfId="856" priority="22" operator="equal">
      <formula>"N"</formula>
    </cfRule>
    <cfRule type="cellIs" dxfId="855" priority="23" operator="equal">
      <formula>"N"</formula>
    </cfRule>
    <cfRule type="cellIs" dxfId="854" priority="24" operator="equal">
      <formula>"N"</formula>
    </cfRule>
    <cfRule type="cellIs" dxfId="853" priority="25" operator="equal">
      <formula>"N"</formula>
    </cfRule>
  </conditionalFormatting>
  <conditionalFormatting sqref="E419">
    <cfRule type="cellIs" dxfId="852" priority="21" operator="equal">
      <formula>"N"</formula>
    </cfRule>
  </conditionalFormatting>
  <conditionalFormatting sqref="E419">
    <cfRule type="cellIs" dxfId="851" priority="19" operator="equal">
      <formula>"N"</formula>
    </cfRule>
    <cfRule type="cellIs" dxfId="850" priority="20" operator="equal">
      <formula>"N"</formula>
    </cfRule>
  </conditionalFormatting>
  <conditionalFormatting sqref="E419">
    <cfRule type="cellIs" dxfId="849" priority="16" operator="equal">
      <formula>"N"</formula>
    </cfRule>
    <cfRule type="cellIs" dxfId="848" priority="17" operator="equal">
      <formula>"N"</formula>
    </cfRule>
    <cfRule type="cellIs" dxfId="847" priority="18" operator="equal">
      <formula>"N"</formula>
    </cfRule>
  </conditionalFormatting>
  <conditionalFormatting sqref="E419">
    <cfRule type="cellIs" dxfId="846" priority="12" operator="equal">
      <formula>"N"</formula>
    </cfRule>
    <cfRule type="cellIs" dxfId="845" priority="13" operator="equal">
      <formula>"N"</formula>
    </cfRule>
    <cfRule type="cellIs" dxfId="844" priority="14" operator="equal">
      <formula>"N"</formula>
    </cfRule>
    <cfRule type="cellIs" dxfId="843" priority="15" operator="equal">
      <formula>"N"</formula>
    </cfRule>
  </conditionalFormatting>
  <conditionalFormatting sqref="E251:E259">
    <cfRule type="cellIs" dxfId="842" priority="11" operator="equal">
      <formula>"N"</formula>
    </cfRule>
  </conditionalFormatting>
  <conditionalFormatting sqref="E251:E259">
    <cfRule type="cellIs" dxfId="841" priority="9" operator="equal">
      <formula>"N"</formula>
    </cfRule>
    <cfRule type="cellIs" dxfId="840" priority="10" operator="equal">
      <formula>"N"</formula>
    </cfRule>
  </conditionalFormatting>
  <conditionalFormatting sqref="E251:E259">
    <cfRule type="cellIs" dxfId="839" priority="6" operator="equal">
      <formula>"N"</formula>
    </cfRule>
    <cfRule type="cellIs" dxfId="838" priority="7" operator="equal">
      <formula>"N"</formula>
    </cfRule>
    <cfRule type="cellIs" dxfId="837" priority="8" operator="equal">
      <formula>"N"</formula>
    </cfRule>
  </conditionalFormatting>
  <conditionalFormatting sqref="E251:E259">
    <cfRule type="cellIs" dxfId="836" priority="2" operator="equal">
      <formula>"N"</formula>
    </cfRule>
    <cfRule type="cellIs" dxfId="835" priority="3" operator="equal">
      <formula>"N"</formula>
    </cfRule>
    <cfRule type="cellIs" dxfId="834" priority="4" operator="equal">
      <formula>"N"</formula>
    </cfRule>
    <cfRule type="cellIs" dxfId="833" priority="5" operator="equal">
      <formula>"N"</formula>
    </cfRule>
  </conditionalFormatting>
  <conditionalFormatting sqref="E213">
    <cfRule type="cellIs" dxfId="832" priority="1" operator="equal">
      <formula>"N"</formula>
    </cfRule>
  </conditionalFormatting>
  <dataValidations count="2">
    <dataValidation type="list" allowBlank="1" showInputMessage="1" showErrorMessage="1" error="Posar S/N" sqref="E43:E193 E447:E451 E362:E379 WVM121:WVM157 JA121:JA157 SW121:SW157 ACS121:ACS157 AMO121:AMO157 AWK121:AWK157 BGG121:BGG157 BQC121:BQC157 BZY121:BZY157 CJU121:CJU157 CTQ121:CTQ157 DDM121:DDM157 DNI121:DNI157 DXE121:DXE157 EHA121:EHA157 EQW121:EQW157 FAS121:FAS157 FKO121:FKO157 FUK121:FUK157 GEG121:GEG157 GOC121:GOC157 GXY121:GXY157 HHU121:HHU157 HRQ121:HRQ157 IBM121:IBM157 ILI121:ILI157 IVE121:IVE157 JFA121:JFA157 JOW121:JOW157 JYS121:JYS157 KIO121:KIO157 KSK121:KSK157 LCG121:LCG157 LMC121:LMC157 LVY121:LVY157 MFU121:MFU157 MPQ121:MPQ157 MZM121:MZM157 NJI121:NJI157 NTE121:NTE157 ODA121:ODA157 OMW121:OMW157 OWS121:OWS157 PGO121:PGO157 PQK121:PQK157 QAG121:QAG157 QKC121:QKC157 QTY121:QTY157 RDU121:RDU157 RNQ121:RNQ157 RXM121:RXM157 SHI121:SHI157 SRE121:SRE157 TBA121:TBA157 TKW121:TKW157 TUS121:TUS157 UEO121:UEO157 UOK121:UOK157 UYG121:UYG157 VIC121:VIC157 VRY121:VRY157 WBU121:WBU157 WLQ121:WLQ157 E233:E342 E430:E434 E393:E405 E229:E231 E6:E33 E195:E202 E415:E419 E213:E227" xr:uid="{00000000-0002-0000-0100-000000000000}">
      <formula1>Control</formula1>
    </dataValidation>
    <dataValidation type="list" allowBlank="1" showInputMessage="1" showErrorMessage="1" error="Posar S/N" sqref="E361 E194" xr:uid="{00000000-0002-0000-0100-000001000000}">
      <formula1>$E$2:$E$3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ignoredErrors>
    <ignoredError sqref="D480:E480 D482:D484 E482 D48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03"/>
  <sheetViews>
    <sheetView showGridLines="0" workbookViewId="0">
      <selection activeCell="A173" sqref="A173:A186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4" width="18" style="92" customWidth="1"/>
    <col min="5" max="5" width="14.42578125" style="93" customWidth="1"/>
    <col min="6" max="6" width="9.140625" style="2" customWidth="1"/>
    <col min="7" max="7" width="1.85546875" style="2" customWidth="1"/>
    <col min="8" max="8" width="9.140625" style="2" hidden="1" customWidth="1"/>
    <col min="9" max="16384" width="9.140625" style="2"/>
  </cols>
  <sheetData>
    <row r="1" spans="1:9" ht="21" x14ac:dyDescent="0.35">
      <c r="A1" s="716" t="s">
        <v>293</v>
      </c>
      <c r="B1" s="716"/>
      <c r="C1" s="716"/>
      <c r="D1" s="716"/>
      <c r="E1" s="716"/>
    </row>
    <row r="2" spans="1:9" s="5" customFormat="1" ht="47.25" thickBot="1" x14ac:dyDescent="0.75">
      <c r="A2" s="3"/>
      <c r="B2" s="4"/>
      <c r="C2" s="717" t="s">
        <v>297</v>
      </c>
      <c r="D2" s="717"/>
      <c r="E2" s="138" t="s">
        <v>10</v>
      </c>
      <c r="F2" s="70"/>
      <c r="G2" s="70"/>
      <c r="H2" s="70"/>
      <c r="I2" s="70"/>
    </row>
    <row r="3" spans="1:9" s="9" customFormat="1" thickBot="1" x14ac:dyDescent="0.3">
      <c r="A3" s="6" t="s">
        <v>0</v>
      </c>
      <c r="B3" s="7" t="s">
        <v>1</v>
      </c>
      <c r="C3" s="194" t="s">
        <v>2</v>
      </c>
      <c r="D3" s="212" t="s">
        <v>4</v>
      </c>
      <c r="E3" s="192" t="s">
        <v>19</v>
      </c>
      <c r="F3" s="139"/>
      <c r="G3" s="139"/>
      <c r="H3" s="139"/>
      <c r="I3" s="139"/>
    </row>
    <row r="4" spans="1:9" s="9" customFormat="1" thickBot="1" x14ac:dyDescent="0.3">
      <c r="A4" s="10"/>
      <c r="B4" s="11"/>
      <c r="C4" s="12"/>
      <c r="D4" s="136" t="s">
        <v>294</v>
      </c>
      <c r="E4" s="135" t="s">
        <v>295</v>
      </c>
      <c r="F4" s="139"/>
      <c r="G4" s="139"/>
      <c r="H4" s="139"/>
      <c r="I4" s="139"/>
    </row>
    <row r="5" spans="1:9" s="9" customFormat="1" ht="15.75" customHeight="1" thickBot="1" x14ac:dyDescent="0.3">
      <c r="A5" s="718" t="s">
        <v>8</v>
      </c>
      <c r="B5" s="719"/>
      <c r="C5" s="719"/>
      <c r="D5" s="147"/>
      <c r="E5" s="148"/>
      <c r="F5" s="139"/>
      <c r="G5" s="139"/>
      <c r="H5" s="139"/>
      <c r="I5" s="139"/>
    </row>
    <row r="6" spans="1:9" s="9" customFormat="1" ht="15" x14ac:dyDescent="0.25">
      <c r="A6" s="270" t="s">
        <v>9</v>
      </c>
      <c r="B6" s="13">
        <v>1</v>
      </c>
      <c r="C6" s="373" t="s">
        <v>228</v>
      </c>
      <c r="D6" s="347">
        <v>0</v>
      </c>
      <c r="E6" s="640" t="s">
        <v>19</v>
      </c>
      <c r="F6" s="139"/>
      <c r="G6" s="139"/>
      <c r="H6" s="139"/>
      <c r="I6" s="139"/>
    </row>
    <row r="7" spans="1:9" s="9" customFormat="1" ht="30" x14ac:dyDescent="0.25">
      <c r="A7" s="268" t="s">
        <v>11</v>
      </c>
      <c r="B7" s="14">
        <f t="shared" ref="B7:B33" si="0">B6+1</f>
        <v>2</v>
      </c>
      <c r="C7" s="364" t="s">
        <v>12</v>
      </c>
      <c r="D7" s="39">
        <v>0</v>
      </c>
      <c r="E7" s="494" t="s">
        <v>19</v>
      </c>
      <c r="F7" s="139"/>
      <c r="G7" s="139"/>
      <c r="H7" s="139"/>
      <c r="I7" s="139"/>
    </row>
    <row r="8" spans="1:9" s="9" customFormat="1" ht="30" x14ac:dyDescent="0.25">
      <c r="A8" s="720" t="s">
        <v>13</v>
      </c>
      <c r="B8" s="14">
        <f t="shared" si="0"/>
        <v>3</v>
      </c>
      <c r="C8" s="364" t="s">
        <v>14</v>
      </c>
      <c r="D8" s="39">
        <v>0</v>
      </c>
      <c r="E8" s="494" t="s">
        <v>19</v>
      </c>
      <c r="F8" s="139"/>
      <c r="G8" s="139"/>
      <c r="H8" s="139"/>
      <c r="I8" s="139"/>
    </row>
    <row r="9" spans="1:9" s="9" customFormat="1" ht="30" x14ac:dyDescent="0.25">
      <c r="A9" s="721"/>
      <c r="B9" s="14">
        <f t="shared" si="0"/>
        <v>4</v>
      </c>
      <c r="C9" s="364" t="s">
        <v>15</v>
      </c>
      <c r="D9" s="39">
        <v>0</v>
      </c>
      <c r="E9" s="494" t="s">
        <v>19</v>
      </c>
      <c r="F9" s="139"/>
      <c r="G9" s="139"/>
      <c r="H9" s="139"/>
      <c r="I9" s="139"/>
    </row>
    <row r="10" spans="1:9" s="9" customFormat="1" ht="30" x14ac:dyDescent="0.25">
      <c r="A10" s="270" t="s">
        <v>16</v>
      </c>
      <c r="B10" s="14">
        <f t="shared" si="0"/>
        <v>5</v>
      </c>
      <c r="C10" s="364" t="s">
        <v>17</v>
      </c>
      <c r="D10" s="57">
        <v>5</v>
      </c>
      <c r="E10" s="494" t="s">
        <v>19</v>
      </c>
      <c r="F10" s="139"/>
      <c r="G10" s="139"/>
      <c r="H10" s="139"/>
      <c r="I10" s="139"/>
    </row>
    <row r="11" spans="1:9" s="9" customFormat="1" ht="15" x14ac:dyDescent="0.25">
      <c r="A11" s="722" t="s">
        <v>18</v>
      </c>
      <c r="B11" s="14">
        <f t="shared" si="0"/>
        <v>6</v>
      </c>
      <c r="C11" s="37" t="s">
        <v>443</v>
      </c>
      <c r="D11" s="39">
        <v>0</v>
      </c>
      <c r="E11" s="494" t="s">
        <v>19</v>
      </c>
      <c r="F11" s="139"/>
      <c r="G11" s="139"/>
      <c r="H11" s="139"/>
      <c r="I11" s="139"/>
    </row>
    <row r="12" spans="1:9" s="9" customFormat="1" ht="30" x14ac:dyDescent="0.25">
      <c r="A12" s="723"/>
      <c r="B12" s="14">
        <f t="shared" si="0"/>
        <v>7</v>
      </c>
      <c r="C12" s="364" t="s">
        <v>485</v>
      </c>
      <c r="D12" s="211">
        <v>5</v>
      </c>
      <c r="E12" s="494" t="s">
        <v>19</v>
      </c>
      <c r="F12" s="139" t="e">
        <f>COUNTIF(#REF!,"s")</f>
        <v>#REF!</v>
      </c>
      <c r="G12" s="139"/>
      <c r="H12" s="139"/>
      <c r="I12" s="139"/>
    </row>
    <row r="13" spans="1:9" s="9" customFormat="1" ht="17.25" x14ac:dyDescent="0.25">
      <c r="A13" s="724" t="s">
        <v>306</v>
      </c>
      <c r="B13" s="14">
        <f t="shared" si="0"/>
        <v>8</v>
      </c>
      <c r="C13" s="364" t="s">
        <v>303</v>
      </c>
      <c r="D13" s="57">
        <v>5</v>
      </c>
      <c r="E13" s="494" t="s">
        <v>19</v>
      </c>
      <c r="F13" s="139"/>
      <c r="G13" s="139"/>
      <c r="H13" s="139"/>
      <c r="I13" s="139"/>
    </row>
    <row r="14" spans="1:9" s="9" customFormat="1" ht="32.25" x14ac:dyDescent="0.25">
      <c r="A14" s="724"/>
      <c r="B14" s="14">
        <f t="shared" si="0"/>
        <v>9</v>
      </c>
      <c r="C14" s="364" t="s">
        <v>304</v>
      </c>
      <c r="D14" s="57">
        <v>10</v>
      </c>
      <c r="E14" s="494" t="s">
        <v>19</v>
      </c>
      <c r="F14" s="139"/>
      <c r="G14" s="139"/>
      <c r="H14" s="139"/>
      <c r="I14" s="139"/>
    </row>
    <row r="15" spans="1:9" s="9" customFormat="1" ht="30.75" thickBot="1" x14ac:dyDescent="0.3">
      <c r="A15" s="724"/>
      <c r="B15" s="14">
        <f t="shared" si="0"/>
        <v>10</v>
      </c>
      <c r="C15" s="364" t="s">
        <v>305</v>
      </c>
      <c r="D15" s="371">
        <v>5</v>
      </c>
      <c r="E15" s="642" t="s">
        <v>19</v>
      </c>
      <c r="F15" s="139">
        <f>COUNTIF(E16:E17,"s")</f>
        <v>0</v>
      </c>
      <c r="G15" s="139"/>
      <c r="H15" s="139"/>
      <c r="I15" s="139"/>
    </row>
    <row r="16" spans="1:9" s="9" customFormat="1" ht="30" x14ac:dyDescent="0.25">
      <c r="A16" s="725" t="s">
        <v>20</v>
      </c>
      <c r="B16" s="14">
        <f t="shared" si="0"/>
        <v>11</v>
      </c>
      <c r="C16" s="18" t="s">
        <v>229</v>
      </c>
      <c r="D16" s="452">
        <v>5</v>
      </c>
      <c r="E16" s="483" t="s">
        <v>19</v>
      </c>
      <c r="F16" s="137" t="str">
        <f>IF(F15&gt;1,"ERROR, seleccionar només una S","")</f>
        <v/>
      </c>
      <c r="G16" s="139"/>
      <c r="H16" s="139"/>
      <c r="I16" s="139"/>
    </row>
    <row r="17" spans="1:9" s="9" customFormat="1" ht="30.75" thickBot="1" x14ac:dyDescent="0.3">
      <c r="A17" s="725"/>
      <c r="B17" s="14">
        <f t="shared" si="0"/>
        <v>12</v>
      </c>
      <c r="C17" s="18" t="s">
        <v>438</v>
      </c>
      <c r="D17" s="17">
        <v>10</v>
      </c>
      <c r="E17" s="480" t="s">
        <v>19</v>
      </c>
      <c r="F17" s="137"/>
      <c r="G17" s="139"/>
      <c r="H17" s="139"/>
      <c r="I17" s="139"/>
    </row>
    <row r="18" spans="1:9" s="9" customFormat="1" ht="15" x14ac:dyDescent="0.25">
      <c r="A18" s="725" t="s">
        <v>21</v>
      </c>
      <c r="B18" s="14">
        <f t="shared" si="0"/>
        <v>13</v>
      </c>
      <c r="C18" s="19" t="s">
        <v>22</v>
      </c>
      <c r="D18" s="294">
        <v>0</v>
      </c>
      <c r="E18" s="486" t="s">
        <v>19</v>
      </c>
      <c r="F18" s="139"/>
      <c r="G18" s="139"/>
      <c r="H18" s="139"/>
      <c r="I18" s="139"/>
    </row>
    <row r="19" spans="1:9" s="9" customFormat="1" ht="15" x14ac:dyDescent="0.25">
      <c r="A19" s="725"/>
      <c r="B19" s="14">
        <f t="shared" si="0"/>
        <v>14</v>
      </c>
      <c r="C19" s="19" t="s">
        <v>23</v>
      </c>
      <c r="D19" s="57">
        <v>5</v>
      </c>
      <c r="E19" s="494" t="s">
        <v>19</v>
      </c>
      <c r="F19" s="139"/>
      <c r="G19" s="139"/>
      <c r="H19" s="139"/>
      <c r="I19" s="139"/>
    </row>
    <row r="20" spans="1:9" s="9" customFormat="1" ht="30" x14ac:dyDescent="0.25">
      <c r="A20" s="725"/>
      <c r="B20" s="14">
        <f t="shared" si="0"/>
        <v>15</v>
      </c>
      <c r="C20" s="19" t="s">
        <v>219</v>
      </c>
      <c r="D20" s="39">
        <v>0</v>
      </c>
      <c r="E20" s="494" t="s">
        <v>19</v>
      </c>
      <c r="F20" s="139"/>
      <c r="G20" s="139"/>
      <c r="H20" s="139"/>
      <c r="I20" s="139"/>
    </row>
    <row r="21" spans="1:9" s="9" customFormat="1" thickBot="1" x14ac:dyDescent="0.3">
      <c r="A21" s="268" t="s">
        <v>24</v>
      </c>
      <c r="B21" s="14">
        <f t="shared" si="0"/>
        <v>16</v>
      </c>
      <c r="C21" s="19" t="s">
        <v>25</v>
      </c>
      <c r="D21" s="371">
        <v>5</v>
      </c>
      <c r="E21" s="642" t="s">
        <v>19</v>
      </c>
      <c r="F21" s="139">
        <f>COUNTIF(E22:E24,"s")</f>
        <v>0</v>
      </c>
      <c r="G21" s="139"/>
      <c r="H21" s="139"/>
      <c r="I21" s="139"/>
    </row>
    <row r="22" spans="1:9" s="9" customFormat="1" ht="60" x14ac:dyDescent="0.25">
      <c r="A22" s="725" t="s">
        <v>26</v>
      </c>
      <c r="B22" s="14">
        <f t="shared" si="0"/>
        <v>17</v>
      </c>
      <c r="C22" s="16" t="s">
        <v>387</v>
      </c>
      <c r="D22" s="286">
        <v>5</v>
      </c>
      <c r="E22" s="483" t="s">
        <v>19</v>
      </c>
      <c r="F22" s="137" t="str">
        <f>IF(F21&gt;1,"ERROR, seleccionar només una S","")</f>
        <v/>
      </c>
      <c r="G22" s="139"/>
      <c r="H22" s="139"/>
      <c r="I22" s="139"/>
    </row>
    <row r="23" spans="1:9" s="9" customFormat="1" ht="60" x14ac:dyDescent="0.25">
      <c r="A23" s="725"/>
      <c r="B23" s="14">
        <f t="shared" si="0"/>
        <v>18</v>
      </c>
      <c r="C23" s="16" t="s">
        <v>388</v>
      </c>
      <c r="D23" s="424">
        <v>10</v>
      </c>
      <c r="E23" s="479" t="s">
        <v>19</v>
      </c>
      <c r="F23" s="137"/>
      <c r="G23" s="139"/>
      <c r="H23" s="139"/>
      <c r="I23" s="139"/>
    </row>
    <row r="24" spans="1:9" s="9" customFormat="1" thickBot="1" x14ac:dyDescent="0.3">
      <c r="A24" s="725"/>
      <c r="B24" s="14">
        <f t="shared" si="0"/>
        <v>19</v>
      </c>
      <c r="C24" s="20" t="s">
        <v>386</v>
      </c>
      <c r="D24" s="17">
        <v>20</v>
      </c>
      <c r="E24" s="480" t="s">
        <v>19</v>
      </c>
      <c r="F24" s="139"/>
      <c r="G24" s="139"/>
      <c r="H24" s="139"/>
      <c r="I24" s="139"/>
    </row>
    <row r="25" spans="1:9" s="9" customFormat="1" ht="45" x14ac:dyDescent="0.25">
      <c r="A25" s="725"/>
      <c r="B25" s="14">
        <f t="shared" si="0"/>
        <v>20</v>
      </c>
      <c r="C25" s="364" t="s">
        <v>486</v>
      </c>
      <c r="D25" s="293">
        <v>5</v>
      </c>
      <c r="E25" s="486" t="s">
        <v>19</v>
      </c>
      <c r="F25" s="139"/>
      <c r="G25" s="139"/>
      <c r="H25" s="139"/>
      <c r="I25" s="139"/>
    </row>
    <row r="26" spans="1:9" s="9" customFormat="1" ht="45" x14ac:dyDescent="0.25">
      <c r="A26" s="725"/>
      <c r="B26" s="14">
        <f t="shared" si="0"/>
        <v>21</v>
      </c>
      <c r="C26" s="364" t="s">
        <v>27</v>
      </c>
      <c r="D26" s="57">
        <v>10</v>
      </c>
      <c r="E26" s="494" t="s">
        <v>19</v>
      </c>
      <c r="F26" s="139"/>
      <c r="G26" s="139"/>
      <c r="H26" s="139"/>
      <c r="I26" s="139"/>
    </row>
    <row r="27" spans="1:9" s="9" customFormat="1" ht="15" x14ac:dyDescent="0.25">
      <c r="A27" s="725"/>
      <c r="B27" s="14">
        <f t="shared" si="0"/>
        <v>22</v>
      </c>
      <c r="C27" s="415" t="s">
        <v>28</v>
      </c>
      <c r="D27" s="57">
        <v>20</v>
      </c>
      <c r="E27" s="494" t="s">
        <v>19</v>
      </c>
      <c r="F27" s="139"/>
      <c r="G27" s="139"/>
      <c r="H27" s="139"/>
      <c r="I27" s="139"/>
    </row>
    <row r="28" spans="1:9" s="9" customFormat="1" ht="15" x14ac:dyDescent="0.25">
      <c r="A28" s="725" t="s">
        <v>29</v>
      </c>
      <c r="B28" s="14">
        <f t="shared" si="0"/>
        <v>23</v>
      </c>
      <c r="C28" s="37" t="s">
        <v>30</v>
      </c>
      <c r="D28" s="57">
        <v>5</v>
      </c>
      <c r="E28" s="494" t="s">
        <v>19</v>
      </c>
      <c r="F28" s="139"/>
      <c r="G28" s="139"/>
      <c r="H28" s="139"/>
      <c r="I28" s="139"/>
    </row>
    <row r="29" spans="1:9" s="9" customFormat="1" ht="15" x14ac:dyDescent="0.25">
      <c r="A29" s="725"/>
      <c r="B29" s="14">
        <f t="shared" si="0"/>
        <v>24</v>
      </c>
      <c r="C29" s="37" t="s">
        <v>444</v>
      </c>
      <c r="D29" s="57">
        <v>5</v>
      </c>
      <c r="E29" s="494" t="s">
        <v>19</v>
      </c>
      <c r="F29" s="139"/>
      <c r="G29" s="139"/>
      <c r="H29" s="139"/>
      <c r="I29" s="139"/>
    </row>
    <row r="30" spans="1:9" s="9" customFormat="1" ht="30" x14ac:dyDescent="0.25">
      <c r="A30" s="725"/>
      <c r="B30" s="14">
        <f t="shared" si="0"/>
        <v>25</v>
      </c>
      <c r="C30" s="37" t="s">
        <v>31</v>
      </c>
      <c r="D30" s="57">
        <v>5</v>
      </c>
      <c r="E30" s="494" t="s">
        <v>19</v>
      </c>
      <c r="F30" s="139"/>
      <c r="G30" s="139"/>
      <c r="H30" s="139"/>
      <c r="I30" s="139"/>
    </row>
    <row r="31" spans="1:9" s="9" customFormat="1" ht="15" x14ac:dyDescent="0.25">
      <c r="A31" s="722"/>
      <c r="B31" s="14">
        <f t="shared" si="0"/>
        <v>26</v>
      </c>
      <c r="C31" s="416" t="s">
        <v>487</v>
      </c>
      <c r="D31" s="57">
        <v>10</v>
      </c>
      <c r="E31" s="494" t="s">
        <v>19</v>
      </c>
      <c r="F31" s="139"/>
      <c r="G31" s="139"/>
      <c r="H31" s="139"/>
      <c r="I31" s="139"/>
    </row>
    <row r="32" spans="1:9" s="9" customFormat="1" ht="45" x14ac:dyDescent="0.25">
      <c r="A32" s="722"/>
      <c r="B32" s="14">
        <f t="shared" si="0"/>
        <v>27</v>
      </c>
      <c r="C32" s="365" t="s">
        <v>376</v>
      </c>
      <c r="D32" s="211">
        <v>20</v>
      </c>
      <c r="E32" s="494" t="s">
        <v>19</v>
      </c>
      <c r="F32" s="139"/>
      <c r="G32" s="139"/>
      <c r="H32" s="139"/>
      <c r="I32" s="139"/>
    </row>
    <row r="33" spans="1:9" s="9" customFormat="1" ht="30.75" thickBot="1" x14ac:dyDescent="0.3">
      <c r="A33" s="726"/>
      <c r="B33" s="21">
        <f t="shared" si="0"/>
        <v>28</v>
      </c>
      <c r="C33" s="417" t="s">
        <v>32</v>
      </c>
      <c r="D33" s="152">
        <v>5</v>
      </c>
      <c r="E33" s="544" t="s">
        <v>19</v>
      </c>
      <c r="F33" s="139"/>
      <c r="G33" s="139"/>
      <c r="H33" s="139"/>
      <c r="I33" s="139"/>
    </row>
    <row r="34" spans="1:9" s="9" customFormat="1" thickBot="1" x14ac:dyDescent="0.3">
      <c r="A34" s="22"/>
      <c r="B34" s="23"/>
      <c r="C34" s="201" t="s">
        <v>221</v>
      </c>
      <c r="D34" s="200">
        <v>155</v>
      </c>
      <c r="E34" s="8"/>
      <c r="F34" s="139"/>
      <c r="G34" s="139"/>
      <c r="H34" s="139"/>
      <c r="I34" s="139"/>
    </row>
    <row r="35" spans="1:9" s="9" customFormat="1" thickBot="1" x14ac:dyDescent="0.3">
      <c r="A35" s="22"/>
      <c r="B35" s="23"/>
      <c r="C35" s="198" t="s">
        <v>224</v>
      </c>
      <c r="D35" s="199">
        <f>SUMIF($E$6:$E$33,"S",D6:D33)</f>
        <v>0</v>
      </c>
      <c r="E35" s="8"/>
      <c r="F35" s="139"/>
      <c r="G35" s="139"/>
      <c r="H35" s="139"/>
      <c r="I35" s="139"/>
    </row>
    <row r="36" spans="1:9" s="9" customFormat="1" thickBot="1" x14ac:dyDescent="0.3">
      <c r="A36" s="22"/>
      <c r="B36" s="23"/>
      <c r="C36" s="24"/>
      <c r="D36" s="196">
        <f>D35/D34</f>
        <v>0</v>
      </c>
      <c r="E36" s="8"/>
      <c r="F36" s="139"/>
      <c r="G36" s="139"/>
      <c r="H36" s="139"/>
      <c r="I36" s="139"/>
    </row>
    <row r="37" spans="1:9" s="9" customFormat="1" thickBot="1" x14ac:dyDescent="0.3">
      <c r="A37" s="22"/>
      <c r="B37" s="23"/>
      <c r="C37" s="25"/>
      <c r="D37" s="26"/>
      <c r="E37" s="8"/>
      <c r="F37" s="139"/>
      <c r="G37" s="139"/>
      <c r="H37" s="139"/>
      <c r="I37" s="139"/>
    </row>
    <row r="38" spans="1:9" s="9" customFormat="1" thickBot="1" x14ac:dyDescent="0.3">
      <c r="A38" s="27"/>
      <c r="B38" s="28"/>
      <c r="C38" s="208" t="s">
        <v>222</v>
      </c>
      <c r="D38" s="203">
        <f>COUNTIF(D6:D33,"=0")</f>
        <v>7</v>
      </c>
      <c r="E38" s="29"/>
      <c r="F38" s="139"/>
      <c r="G38" s="139"/>
      <c r="H38" s="139"/>
      <c r="I38" s="139"/>
    </row>
    <row r="39" spans="1:9" s="32" customFormat="1" thickBot="1" x14ac:dyDescent="0.3">
      <c r="A39" s="30"/>
      <c r="B39" s="28"/>
      <c r="C39" s="209" t="s">
        <v>223</v>
      </c>
      <c r="D39" s="205">
        <f>COUNTIFS(D6:D33,"=0",$E$6:$E$33,"=S")</f>
        <v>0</v>
      </c>
      <c r="E39" s="31"/>
      <c r="F39" s="70"/>
      <c r="G39" s="70"/>
      <c r="H39" s="70"/>
      <c r="I39" s="70"/>
    </row>
    <row r="40" spans="1:9" s="32" customFormat="1" thickBot="1" x14ac:dyDescent="0.3">
      <c r="A40" s="30"/>
      <c r="B40" s="28"/>
      <c r="C40" s="33"/>
      <c r="D40" s="195">
        <f>D39/D38</f>
        <v>0</v>
      </c>
      <c r="E40" s="31"/>
      <c r="F40" s="70"/>
      <c r="G40" s="70"/>
      <c r="H40" s="70"/>
      <c r="I40" s="70"/>
    </row>
    <row r="41" spans="1:9" s="9" customFormat="1" thickBot="1" x14ac:dyDescent="0.3">
      <c r="A41" s="10"/>
      <c r="B41" s="34"/>
      <c r="C41" s="35"/>
      <c r="D41" s="10"/>
      <c r="E41" s="36"/>
      <c r="F41" s="139"/>
      <c r="G41" s="139"/>
      <c r="H41" s="139"/>
      <c r="I41" s="139"/>
    </row>
    <row r="42" spans="1:9" s="9" customFormat="1" ht="15.75" customHeight="1" thickBot="1" x14ac:dyDescent="0.3">
      <c r="A42" s="718" t="s">
        <v>354</v>
      </c>
      <c r="B42" s="719"/>
      <c r="C42" s="719"/>
      <c r="D42" s="147"/>
      <c r="E42" s="611"/>
      <c r="F42" s="139"/>
      <c r="G42" s="139"/>
      <c r="H42" s="139"/>
      <c r="I42" s="139"/>
    </row>
    <row r="43" spans="1:9" s="9" customFormat="1" ht="30" x14ac:dyDescent="0.25">
      <c r="A43" s="271" t="s">
        <v>33</v>
      </c>
      <c r="B43" s="13">
        <f>B33+1</f>
        <v>29</v>
      </c>
      <c r="C43" s="394" t="s">
        <v>488</v>
      </c>
      <c r="D43" s="389">
        <v>0</v>
      </c>
      <c r="E43" s="494" t="s">
        <v>19</v>
      </c>
      <c r="F43" s="139"/>
      <c r="G43" s="139"/>
      <c r="H43" s="139"/>
      <c r="I43" s="139"/>
    </row>
    <row r="44" spans="1:9" s="9" customFormat="1" ht="30" x14ac:dyDescent="0.25">
      <c r="A44" s="269" t="s">
        <v>11</v>
      </c>
      <c r="B44" s="14">
        <f>B43+1</f>
        <v>30</v>
      </c>
      <c r="C44" s="37" t="s">
        <v>395</v>
      </c>
      <c r="D44" s="351">
        <v>0</v>
      </c>
      <c r="E44" s="494" t="s">
        <v>19</v>
      </c>
      <c r="F44" s="139"/>
      <c r="G44" s="139"/>
      <c r="H44" s="139"/>
      <c r="I44" s="139"/>
    </row>
    <row r="45" spans="1:9" s="9" customFormat="1" ht="45" x14ac:dyDescent="0.25">
      <c r="A45" s="715" t="s">
        <v>34</v>
      </c>
      <c r="B45" s="14">
        <f t="shared" ref="B45:B108" si="1">B44+1</f>
        <v>31</v>
      </c>
      <c r="C45" s="37" t="s">
        <v>489</v>
      </c>
      <c r="D45" s="351">
        <v>0</v>
      </c>
      <c r="E45" s="494" t="s">
        <v>19</v>
      </c>
      <c r="F45" s="139"/>
      <c r="G45" s="139"/>
      <c r="H45" s="139"/>
      <c r="I45" s="139"/>
    </row>
    <row r="46" spans="1:9" s="9" customFormat="1" ht="15" x14ac:dyDescent="0.25">
      <c r="A46" s="715"/>
      <c r="B46" s="14">
        <f t="shared" si="1"/>
        <v>32</v>
      </c>
      <c r="C46" s="37" t="s">
        <v>490</v>
      </c>
      <c r="D46" s="15">
        <v>15</v>
      </c>
      <c r="E46" s="494" t="s">
        <v>19</v>
      </c>
      <c r="F46" s="139"/>
      <c r="G46" s="139"/>
      <c r="H46" s="139"/>
      <c r="I46" s="139"/>
    </row>
    <row r="47" spans="1:9" s="9" customFormat="1" ht="15" x14ac:dyDescent="0.25">
      <c r="A47" s="715"/>
      <c r="B47" s="14">
        <f t="shared" si="1"/>
        <v>33</v>
      </c>
      <c r="C47" s="37" t="s">
        <v>35</v>
      </c>
      <c r="D47" s="351">
        <v>0</v>
      </c>
      <c r="E47" s="494" t="s">
        <v>19</v>
      </c>
      <c r="F47" s="139"/>
      <c r="G47" s="139"/>
      <c r="H47" s="139"/>
      <c r="I47" s="139"/>
    </row>
    <row r="48" spans="1:9" s="9" customFormat="1" ht="15" x14ac:dyDescent="0.25">
      <c r="A48" s="715"/>
      <c r="B48" s="14">
        <f t="shared" si="1"/>
        <v>34</v>
      </c>
      <c r="C48" s="37" t="s">
        <v>36</v>
      </c>
      <c r="D48" s="14">
        <v>5</v>
      </c>
      <c r="E48" s="494" t="s">
        <v>19</v>
      </c>
      <c r="F48" s="139"/>
      <c r="G48" s="139"/>
      <c r="H48" s="139"/>
      <c r="I48" s="139"/>
    </row>
    <row r="49" spans="1:9" s="9" customFormat="1" ht="30" x14ac:dyDescent="0.25">
      <c r="A49" s="715"/>
      <c r="B49" s="14">
        <f t="shared" si="1"/>
        <v>35</v>
      </c>
      <c r="C49" s="37" t="s">
        <v>414</v>
      </c>
      <c r="D49" s="57">
        <v>15</v>
      </c>
      <c r="E49" s="494" t="s">
        <v>19</v>
      </c>
      <c r="F49" s="139"/>
      <c r="G49" s="139"/>
      <c r="H49" s="139"/>
      <c r="I49" s="139"/>
    </row>
    <row r="50" spans="1:9" s="9" customFormat="1" ht="45" x14ac:dyDescent="0.25">
      <c r="A50" s="715"/>
      <c r="B50" s="14">
        <f t="shared" si="1"/>
        <v>36</v>
      </c>
      <c r="C50" s="37" t="s">
        <v>37</v>
      </c>
      <c r="D50" s="39">
        <v>0</v>
      </c>
      <c r="E50" s="494" t="s">
        <v>19</v>
      </c>
      <c r="F50" s="139"/>
      <c r="G50" s="139"/>
      <c r="H50" s="139"/>
      <c r="I50" s="139"/>
    </row>
    <row r="51" spans="1:9" s="9" customFormat="1" ht="17.25" x14ac:dyDescent="0.25">
      <c r="A51" s="715"/>
      <c r="B51" s="14">
        <f t="shared" si="1"/>
        <v>37</v>
      </c>
      <c r="C51" s="37" t="s">
        <v>230</v>
      </c>
      <c r="D51" s="57">
        <v>15</v>
      </c>
      <c r="E51" s="494" t="s">
        <v>19</v>
      </c>
      <c r="F51" s="139"/>
      <c r="G51" s="139"/>
      <c r="H51" s="139"/>
      <c r="I51" s="139"/>
    </row>
    <row r="52" spans="1:9" s="9" customFormat="1" ht="30" x14ac:dyDescent="0.25">
      <c r="A52" s="715"/>
      <c r="B52" s="14">
        <f t="shared" si="1"/>
        <v>38</v>
      </c>
      <c r="C52" s="37" t="s">
        <v>38</v>
      </c>
      <c r="D52" s="57">
        <v>15</v>
      </c>
      <c r="E52" s="494" t="s">
        <v>19</v>
      </c>
      <c r="F52" s="139"/>
      <c r="G52" s="139"/>
      <c r="H52" s="139"/>
      <c r="I52" s="139"/>
    </row>
    <row r="53" spans="1:9" s="9" customFormat="1" ht="15" x14ac:dyDescent="0.25">
      <c r="A53" s="715"/>
      <c r="B53" s="14">
        <f t="shared" si="1"/>
        <v>39</v>
      </c>
      <c r="C53" s="37" t="s">
        <v>39</v>
      </c>
      <c r="D53" s="39">
        <v>0</v>
      </c>
      <c r="E53" s="494" t="s">
        <v>19</v>
      </c>
      <c r="F53" s="139"/>
      <c r="G53" s="139"/>
      <c r="H53" s="139"/>
      <c r="I53" s="139"/>
    </row>
    <row r="54" spans="1:9" s="9" customFormat="1" ht="15" x14ac:dyDescent="0.25">
      <c r="A54" s="715"/>
      <c r="B54" s="14">
        <f t="shared" si="1"/>
        <v>40</v>
      </c>
      <c r="C54" s="37" t="s">
        <v>40</v>
      </c>
      <c r="D54" s="39">
        <v>0</v>
      </c>
      <c r="E54" s="494" t="s">
        <v>19</v>
      </c>
      <c r="F54" s="139"/>
      <c r="G54" s="139"/>
      <c r="H54" s="139"/>
      <c r="I54" s="139"/>
    </row>
    <row r="55" spans="1:9" s="9" customFormat="1" ht="15" x14ac:dyDescent="0.25">
      <c r="A55" s="715"/>
      <c r="B55" s="14">
        <f t="shared" si="1"/>
        <v>41</v>
      </c>
      <c r="C55" s="37" t="s">
        <v>41</v>
      </c>
      <c r="D55" s="39">
        <v>0</v>
      </c>
      <c r="E55" s="494" t="s">
        <v>19</v>
      </c>
      <c r="F55" s="139"/>
      <c r="G55" s="139"/>
      <c r="H55" s="139"/>
      <c r="I55" s="139"/>
    </row>
    <row r="56" spans="1:9" s="9" customFormat="1" ht="15" x14ac:dyDescent="0.25">
      <c r="A56" s="715"/>
      <c r="B56" s="14">
        <f t="shared" si="1"/>
        <v>42</v>
      </c>
      <c r="C56" s="37" t="s">
        <v>445</v>
      </c>
      <c r="D56" s="57">
        <v>10</v>
      </c>
      <c r="E56" s="494" t="s">
        <v>19</v>
      </c>
      <c r="F56" s="139"/>
      <c r="G56" s="139"/>
      <c r="H56" s="139"/>
      <c r="I56" s="139"/>
    </row>
    <row r="57" spans="1:9" s="9" customFormat="1" ht="30" x14ac:dyDescent="0.25">
      <c r="A57" s="715"/>
      <c r="B57" s="14">
        <f t="shared" si="1"/>
        <v>43</v>
      </c>
      <c r="C57" s="37" t="s">
        <v>491</v>
      </c>
      <c r="D57" s="57">
        <v>5</v>
      </c>
      <c r="E57" s="494" t="s">
        <v>19</v>
      </c>
      <c r="F57" s="139"/>
      <c r="G57" s="139"/>
      <c r="H57" s="139"/>
      <c r="I57" s="139"/>
    </row>
    <row r="58" spans="1:9" s="9" customFormat="1" ht="15" x14ac:dyDescent="0.25">
      <c r="A58" s="715"/>
      <c r="B58" s="14">
        <f t="shared" si="1"/>
        <v>44</v>
      </c>
      <c r="C58" s="37" t="s">
        <v>42</v>
      </c>
      <c r="D58" s="39">
        <v>0</v>
      </c>
      <c r="E58" s="494" t="s">
        <v>19</v>
      </c>
      <c r="F58" s="139"/>
      <c r="G58" s="139"/>
      <c r="H58" s="139"/>
      <c r="I58" s="139"/>
    </row>
    <row r="59" spans="1:9" s="9" customFormat="1" ht="15" x14ac:dyDescent="0.25">
      <c r="A59" s="715"/>
      <c r="B59" s="14">
        <f t="shared" si="1"/>
        <v>45</v>
      </c>
      <c r="C59" s="37" t="s">
        <v>43</v>
      </c>
      <c r="D59" s="39">
        <v>0</v>
      </c>
      <c r="E59" s="494" t="s">
        <v>19</v>
      </c>
      <c r="F59" s="139"/>
      <c r="G59" s="139"/>
      <c r="H59" s="139"/>
      <c r="I59" s="139"/>
    </row>
    <row r="60" spans="1:9" s="9" customFormat="1" ht="15" x14ac:dyDescent="0.25">
      <c r="A60" s="715"/>
      <c r="B60" s="14">
        <f t="shared" si="1"/>
        <v>46</v>
      </c>
      <c r="C60" s="37" t="s">
        <v>44</v>
      </c>
      <c r="D60" s="39">
        <v>0</v>
      </c>
      <c r="E60" s="494" t="s">
        <v>19</v>
      </c>
      <c r="F60" s="139"/>
      <c r="G60" s="139"/>
      <c r="H60" s="139"/>
      <c r="I60" s="139"/>
    </row>
    <row r="61" spans="1:9" s="9" customFormat="1" ht="15" x14ac:dyDescent="0.25">
      <c r="A61" s="715"/>
      <c r="B61" s="14">
        <f t="shared" si="1"/>
        <v>47</v>
      </c>
      <c r="C61" s="37" t="s">
        <v>45</v>
      </c>
      <c r="D61" s="39">
        <v>0</v>
      </c>
      <c r="E61" s="494" t="s">
        <v>19</v>
      </c>
      <c r="F61" s="139"/>
      <c r="G61" s="139"/>
      <c r="H61" s="139"/>
      <c r="I61" s="139"/>
    </row>
    <row r="62" spans="1:9" s="9" customFormat="1" ht="15" x14ac:dyDescent="0.25">
      <c r="A62" s="715"/>
      <c r="B62" s="14">
        <f t="shared" si="1"/>
        <v>48</v>
      </c>
      <c r="C62" s="37" t="s">
        <v>46</v>
      </c>
      <c r="D62" s="39">
        <v>0</v>
      </c>
      <c r="E62" s="494" t="s">
        <v>19</v>
      </c>
      <c r="F62" s="139"/>
      <c r="G62" s="139"/>
      <c r="H62" s="139"/>
      <c r="I62" s="139"/>
    </row>
    <row r="63" spans="1:9" s="9" customFormat="1" ht="15" x14ac:dyDescent="0.25">
      <c r="A63" s="715"/>
      <c r="B63" s="14">
        <f t="shared" si="1"/>
        <v>49</v>
      </c>
      <c r="C63" s="37" t="s">
        <v>47</v>
      </c>
      <c r="D63" s="39">
        <v>0</v>
      </c>
      <c r="E63" s="494" t="s">
        <v>19</v>
      </c>
      <c r="F63" s="139"/>
      <c r="G63" s="139"/>
      <c r="H63" s="139"/>
      <c r="I63" s="139"/>
    </row>
    <row r="64" spans="1:9" s="9" customFormat="1" ht="15" x14ac:dyDescent="0.25">
      <c r="A64" s="715"/>
      <c r="B64" s="14">
        <f t="shared" si="1"/>
        <v>50</v>
      </c>
      <c r="C64" s="37" t="s">
        <v>48</v>
      </c>
      <c r="D64" s="39">
        <v>0</v>
      </c>
      <c r="E64" s="494" t="s">
        <v>19</v>
      </c>
      <c r="F64" s="139"/>
      <c r="G64" s="139"/>
      <c r="H64" s="139"/>
      <c r="I64" s="139"/>
    </row>
    <row r="65" spans="1:9" s="9" customFormat="1" ht="15" x14ac:dyDescent="0.25">
      <c r="A65" s="715"/>
      <c r="B65" s="14">
        <f t="shared" si="1"/>
        <v>51</v>
      </c>
      <c r="C65" s="37" t="s">
        <v>49</v>
      </c>
      <c r="D65" s="65">
        <v>5</v>
      </c>
      <c r="E65" s="494" t="s">
        <v>19</v>
      </c>
      <c r="F65" s="139"/>
      <c r="G65" s="139"/>
      <c r="H65" s="139"/>
      <c r="I65" s="139"/>
    </row>
    <row r="66" spans="1:9" s="9" customFormat="1" thickBot="1" x14ac:dyDescent="0.3">
      <c r="A66" s="715"/>
      <c r="B66" s="14">
        <f t="shared" si="1"/>
        <v>52</v>
      </c>
      <c r="C66" s="37" t="s">
        <v>50</v>
      </c>
      <c r="D66" s="356">
        <v>0</v>
      </c>
      <c r="E66" s="642" t="s">
        <v>19</v>
      </c>
      <c r="F66" s="139">
        <f>COUNTIF(E67:E68,"s")</f>
        <v>0</v>
      </c>
      <c r="G66" s="139"/>
      <c r="H66" s="139"/>
      <c r="I66" s="139"/>
    </row>
    <row r="67" spans="1:9" s="9" customFormat="1" ht="15" x14ac:dyDescent="0.25">
      <c r="A67" s="715"/>
      <c r="B67" s="14">
        <f t="shared" si="1"/>
        <v>53</v>
      </c>
      <c r="C67" s="38" t="s">
        <v>51</v>
      </c>
      <c r="D67" s="452">
        <v>5</v>
      </c>
      <c r="E67" s="632" t="s">
        <v>19</v>
      </c>
      <c r="F67" s="137" t="str">
        <f>IF(F66&gt;1,"ERROR, seleccionar només una S","")</f>
        <v/>
      </c>
      <c r="G67" s="139"/>
      <c r="H67" s="139"/>
      <c r="I67" s="139"/>
    </row>
    <row r="68" spans="1:9" s="9" customFormat="1" thickBot="1" x14ac:dyDescent="0.3">
      <c r="A68" s="715"/>
      <c r="B68" s="14">
        <f t="shared" si="1"/>
        <v>54</v>
      </c>
      <c r="C68" s="38" t="s">
        <v>52</v>
      </c>
      <c r="D68" s="17">
        <v>10</v>
      </c>
      <c r="E68" s="633" t="s">
        <v>19</v>
      </c>
      <c r="F68" s="139">
        <f>COUNTIF(E69:E70,"s")</f>
        <v>0</v>
      </c>
      <c r="G68" s="139"/>
      <c r="H68" s="139"/>
      <c r="I68" s="139"/>
    </row>
    <row r="69" spans="1:9" s="9" customFormat="1" ht="15" x14ac:dyDescent="0.25">
      <c r="A69" s="715"/>
      <c r="B69" s="14">
        <f t="shared" si="1"/>
        <v>55</v>
      </c>
      <c r="C69" s="421" t="s">
        <v>53</v>
      </c>
      <c r="D69" s="452">
        <v>5</v>
      </c>
      <c r="E69" s="632" t="s">
        <v>19</v>
      </c>
      <c r="F69" s="137" t="str">
        <f>IF(F68&gt;1,"ERROR, seleccionar només una S","")</f>
        <v/>
      </c>
      <c r="G69" s="139"/>
      <c r="H69" s="139"/>
      <c r="I69" s="139"/>
    </row>
    <row r="70" spans="1:9" s="9" customFormat="1" thickBot="1" x14ac:dyDescent="0.3">
      <c r="A70" s="715"/>
      <c r="B70" s="14">
        <f t="shared" si="1"/>
        <v>56</v>
      </c>
      <c r="C70" s="421" t="s">
        <v>54</v>
      </c>
      <c r="D70" s="17">
        <v>10</v>
      </c>
      <c r="E70" s="633" t="s">
        <v>19</v>
      </c>
      <c r="F70" s="137"/>
      <c r="G70" s="139"/>
      <c r="H70" s="139"/>
      <c r="I70" s="139"/>
    </row>
    <row r="71" spans="1:9" s="9" customFormat="1" ht="15" x14ac:dyDescent="0.25">
      <c r="A71" s="715"/>
      <c r="B71" s="14">
        <f t="shared" si="1"/>
        <v>57</v>
      </c>
      <c r="C71" s="37" t="s">
        <v>55</v>
      </c>
      <c r="D71" s="359">
        <v>0</v>
      </c>
      <c r="E71" s="486" t="s">
        <v>19</v>
      </c>
      <c r="F71" s="139"/>
      <c r="G71" s="139"/>
      <c r="H71" s="139"/>
      <c r="I71" s="139"/>
    </row>
    <row r="72" spans="1:9" s="9" customFormat="1" ht="15" x14ac:dyDescent="0.25">
      <c r="A72" s="715"/>
      <c r="B72" s="14">
        <f t="shared" si="1"/>
        <v>58</v>
      </c>
      <c r="C72" s="37" t="s">
        <v>56</v>
      </c>
      <c r="D72" s="15">
        <v>5</v>
      </c>
      <c r="E72" s="494" t="s">
        <v>19</v>
      </c>
      <c r="F72" s="139"/>
      <c r="G72" s="139"/>
      <c r="H72" s="139"/>
      <c r="I72" s="139"/>
    </row>
    <row r="73" spans="1:9" s="9" customFormat="1" ht="30" x14ac:dyDescent="0.25">
      <c r="A73" s="715"/>
      <c r="B73" s="14">
        <f t="shared" si="1"/>
        <v>59</v>
      </c>
      <c r="C73" s="37" t="s">
        <v>440</v>
      </c>
      <c r="D73" s="351">
        <v>0</v>
      </c>
      <c r="E73" s="494" t="s">
        <v>19</v>
      </c>
      <c r="F73" s="139"/>
      <c r="G73" s="139"/>
      <c r="H73" s="139"/>
      <c r="I73" s="139"/>
    </row>
    <row r="74" spans="1:9" s="9" customFormat="1" ht="30" x14ac:dyDescent="0.25">
      <c r="A74" s="715"/>
      <c r="B74" s="14">
        <f t="shared" si="1"/>
        <v>60</v>
      </c>
      <c r="C74" s="37" t="s">
        <v>439</v>
      </c>
      <c r="D74" s="351">
        <v>0</v>
      </c>
      <c r="E74" s="494" t="s">
        <v>19</v>
      </c>
      <c r="F74" s="139"/>
      <c r="G74" s="139"/>
      <c r="H74" s="139"/>
      <c r="I74" s="139"/>
    </row>
    <row r="75" spans="1:9" s="9" customFormat="1" ht="15" x14ac:dyDescent="0.25">
      <c r="A75" s="715"/>
      <c r="B75" s="14">
        <f t="shared" si="1"/>
        <v>61</v>
      </c>
      <c r="C75" s="37" t="s">
        <v>57</v>
      </c>
      <c r="D75" s="15">
        <v>5</v>
      </c>
      <c r="E75" s="494" t="s">
        <v>19</v>
      </c>
      <c r="F75" s="139"/>
      <c r="G75" s="139"/>
      <c r="H75" s="139"/>
      <c r="I75" s="139"/>
    </row>
    <row r="76" spans="1:9" s="9" customFormat="1" ht="15" x14ac:dyDescent="0.25">
      <c r="A76" s="715"/>
      <c r="B76" s="14">
        <f t="shared" si="1"/>
        <v>62</v>
      </c>
      <c r="C76" s="37" t="s">
        <v>58</v>
      </c>
      <c r="D76" s="15">
        <v>5</v>
      </c>
      <c r="E76" s="494" t="s">
        <v>19</v>
      </c>
      <c r="F76" s="139"/>
      <c r="G76" s="139"/>
      <c r="H76" s="139"/>
      <c r="I76" s="139"/>
    </row>
    <row r="77" spans="1:9" s="9" customFormat="1" ht="15" x14ac:dyDescent="0.25">
      <c r="A77" s="715"/>
      <c r="B77" s="14">
        <f t="shared" si="1"/>
        <v>63</v>
      </c>
      <c r="C77" s="37" t="s">
        <v>59</v>
      </c>
      <c r="D77" s="15">
        <v>5</v>
      </c>
      <c r="E77" s="494" t="s">
        <v>19</v>
      </c>
      <c r="F77" s="139"/>
      <c r="G77" s="139"/>
      <c r="H77" s="139"/>
      <c r="I77" s="139"/>
    </row>
    <row r="78" spans="1:9" s="9" customFormat="1" ht="30" x14ac:dyDescent="0.25">
      <c r="A78" s="715"/>
      <c r="B78" s="14">
        <f t="shared" si="1"/>
        <v>64</v>
      </c>
      <c r="C78" s="37" t="s">
        <v>220</v>
      </c>
      <c r="D78" s="39">
        <v>0</v>
      </c>
      <c r="E78" s="494" t="s">
        <v>19</v>
      </c>
      <c r="F78" s="139"/>
      <c r="G78" s="139"/>
      <c r="H78" s="139"/>
      <c r="I78" s="139"/>
    </row>
    <row r="79" spans="1:9" s="9" customFormat="1" ht="15" x14ac:dyDescent="0.25">
      <c r="A79" s="715"/>
      <c r="B79" s="14">
        <f t="shared" si="1"/>
        <v>65</v>
      </c>
      <c r="C79" s="37" t="s">
        <v>60</v>
      </c>
      <c r="D79" s="39">
        <v>0</v>
      </c>
      <c r="E79" s="494" t="s">
        <v>19</v>
      </c>
      <c r="F79" s="139"/>
      <c r="G79" s="139"/>
      <c r="H79" s="139"/>
      <c r="I79" s="139"/>
    </row>
    <row r="80" spans="1:9" s="9" customFormat="1" ht="15" x14ac:dyDescent="0.25">
      <c r="A80" s="715"/>
      <c r="B80" s="14">
        <f t="shared" si="1"/>
        <v>66</v>
      </c>
      <c r="C80" s="37" t="s">
        <v>61</v>
      </c>
      <c r="D80" s="57">
        <v>5</v>
      </c>
      <c r="E80" s="494" t="s">
        <v>19</v>
      </c>
      <c r="F80" s="139"/>
      <c r="G80" s="139"/>
      <c r="H80" s="139"/>
      <c r="I80" s="139"/>
    </row>
    <row r="81" spans="1:9" s="9" customFormat="1" ht="15" x14ac:dyDescent="0.25">
      <c r="A81" s="715"/>
      <c r="B81" s="14">
        <f t="shared" si="1"/>
        <v>67</v>
      </c>
      <c r="C81" s="37" t="s">
        <v>62</v>
      </c>
      <c r="D81" s="57">
        <v>5</v>
      </c>
      <c r="E81" s="494" t="s">
        <v>19</v>
      </c>
      <c r="F81" s="139"/>
      <c r="G81" s="139"/>
      <c r="H81" s="139"/>
      <c r="I81" s="139"/>
    </row>
    <row r="82" spans="1:9" s="9" customFormat="1" ht="15" x14ac:dyDescent="0.25">
      <c r="A82" s="715"/>
      <c r="B82" s="14">
        <f t="shared" si="1"/>
        <v>68</v>
      </c>
      <c r="C82" s="37" t="s">
        <v>63</v>
      </c>
      <c r="D82" s="211">
        <v>5</v>
      </c>
      <c r="E82" s="494" t="s">
        <v>19</v>
      </c>
      <c r="F82" s="139"/>
      <c r="G82" s="139"/>
      <c r="H82" s="139"/>
      <c r="I82" s="139"/>
    </row>
    <row r="83" spans="1:9" s="9" customFormat="1" ht="30.75" thickBot="1" x14ac:dyDescent="0.3">
      <c r="A83" s="715" t="s">
        <v>64</v>
      </c>
      <c r="B83" s="14">
        <f t="shared" si="1"/>
        <v>69</v>
      </c>
      <c r="C83" s="37" t="s">
        <v>217</v>
      </c>
      <c r="D83" s="356">
        <v>0</v>
      </c>
      <c r="E83" s="642" t="s">
        <v>19</v>
      </c>
      <c r="F83" s="139">
        <f>COUNTIF(E84:E86,"s")</f>
        <v>0</v>
      </c>
      <c r="G83" s="139"/>
      <c r="H83" s="139"/>
      <c r="I83" s="139"/>
    </row>
    <row r="84" spans="1:9" s="9" customFormat="1" ht="30" x14ac:dyDescent="0.25">
      <c r="A84" s="715"/>
      <c r="B84" s="14">
        <f t="shared" si="1"/>
        <v>70</v>
      </c>
      <c r="C84" s="38" t="s">
        <v>65</v>
      </c>
      <c r="D84" s="286">
        <v>5</v>
      </c>
      <c r="E84" s="483" t="s">
        <v>19</v>
      </c>
      <c r="F84" s="137" t="str">
        <f>IF(F83&gt;1,"ERROR, seleccionar només una S","")</f>
        <v/>
      </c>
      <c r="G84" s="139"/>
      <c r="H84" s="139"/>
      <c r="I84" s="139"/>
    </row>
    <row r="85" spans="1:9" s="9" customFormat="1" ht="30" x14ac:dyDescent="0.25">
      <c r="A85" s="715"/>
      <c r="B85" s="14">
        <f t="shared" si="1"/>
        <v>71</v>
      </c>
      <c r="C85" s="38" t="s">
        <v>66</v>
      </c>
      <c r="D85" s="443">
        <v>10</v>
      </c>
      <c r="E85" s="479" t="s">
        <v>19</v>
      </c>
      <c r="F85" s="137"/>
      <c r="G85" s="139"/>
      <c r="H85" s="139"/>
      <c r="I85" s="139"/>
    </row>
    <row r="86" spans="1:9" s="9" customFormat="1" ht="30.75" thickBot="1" x14ac:dyDescent="0.3">
      <c r="A86" s="715"/>
      <c r="B86" s="14">
        <f t="shared" si="1"/>
        <v>72</v>
      </c>
      <c r="C86" s="38" t="s">
        <v>67</v>
      </c>
      <c r="D86" s="17">
        <v>15</v>
      </c>
      <c r="E86" s="480" t="s">
        <v>19</v>
      </c>
      <c r="F86" s="137"/>
      <c r="G86" s="139"/>
      <c r="H86" s="139"/>
      <c r="I86" s="139"/>
    </row>
    <row r="87" spans="1:9" s="9" customFormat="1" ht="15" x14ac:dyDescent="0.25">
      <c r="A87" s="715"/>
      <c r="B87" s="14">
        <f t="shared" si="1"/>
        <v>73</v>
      </c>
      <c r="C87" s="38" t="s">
        <v>492</v>
      </c>
      <c r="D87" s="293">
        <v>5</v>
      </c>
      <c r="E87" s="486" t="s">
        <v>19</v>
      </c>
      <c r="F87" s="139"/>
      <c r="G87" s="139"/>
      <c r="H87" s="139"/>
      <c r="I87" s="139"/>
    </row>
    <row r="88" spans="1:9" s="9" customFormat="1" ht="30.75" thickBot="1" x14ac:dyDescent="0.3">
      <c r="A88" s="715"/>
      <c r="B88" s="14">
        <f t="shared" si="1"/>
        <v>74</v>
      </c>
      <c r="C88" s="37" t="s">
        <v>68</v>
      </c>
      <c r="D88" s="678">
        <v>0</v>
      </c>
      <c r="E88" s="642" t="s">
        <v>19</v>
      </c>
      <c r="F88" s="139">
        <f>COUNTIF(E89:E90,"s")</f>
        <v>0</v>
      </c>
      <c r="G88" s="139"/>
      <c r="H88" s="139"/>
      <c r="I88" s="139"/>
    </row>
    <row r="89" spans="1:9" s="9" customFormat="1" ht="30" x14ac:dyDescent="0.25">
      <c r="A89" s="715"/>
      <c r="B89" s="14">
        <f t="shared" si="1"/>
        <v>75</v>
      </c>
      <c r="C89" s="38" t="s">
        <v>69</v>
      </c>
      <c r="D89" s="412">
        <v>5</v>
      </c>
      <c r="E89" s="679" t="s">
        <v>19</v>
      </c>
      <c r="F89" s="137" t="str">
        <f>IF(F88&gt;1,"ERROR, seleccionar només una S","")</f>
        <v/>
      </c>
      <c r="G89" s="139"/>
      <c r="H89" s="139"/>
      <c r="I89" s="139"/>
    </row>
    <row r="90" spans="1:9" s="9" customFormat="1" thickBot="1" x14ac:dyDescent="0.3">
      <c r="A90" s="715"/>
      <c r="B90" s="14">
        <f t="shared" si="1"/>
        <v>76</v>
      </c>
      <c r="C90" s="38" t="s">
        <v>70</v>
      </c>
      <c r="D90" s="422">
        <v>10</v>
      </c>
      <c r="E90" s="680" t="s">
        <v>19</v>
      </c>
      <c r="F90" s="137"/>
      <c r="G90" s="139"/>
      <c r="H90" s="139"/>
      <c r="I90" s="139"/>
    </row>
    <row r="91" spans="1:9" s="9" customFormat="1" ht="60" x14ac:dyDescent="0.25">
      <c r="A91" s="715"/>
      <c r="B91" s="14">
        <f t="shared" si="1"/>
        <v>77</v>
      </c>
      <c r="C91" s="37" t="s">
        <v>493</v>
      </c>
      <c r="D91" s="294">
        <v>0</v>
      </c>
      <c r="E91" s="486" t="s">
        <v>19</v>
      </c>
      <c r="F91" s="139"/>
      <c r="G91" s="139"/>
      <c r="H91" s="139"/>
      <c r="I91" s="139"/>
    </row>
    <row r="92" spans="1:9" s="9" customFormat="1" ht="30" x14ac:dyDescent="0.25">
      <c r="A92" s="715"/>
      <c r="B92" s="14">
        <f t="shared" si="1"/>
        <v>78</v>
      </c>
      <c r="C92" s="37" t="s">
        <v>500</v>
      </c>
      <c r="D92" s="39">
        <v>0</v>
      </c>
      <c r="E92" s="494" t="s">
        <v>19</v>
      </c>
      <c r="F92" s="139"/>
      <c r="G92" s="139"/>
      <c r="H92" s="139"/>
      <c r="I92" s="139"/>
    </row>
    <row r="93" spans="1:9" s="9" customFormat="1" ht="30" x14ac:dyDescent="0.25">
      <c r="A93" s="715"/>
      <c r="B93" s="14">
        <f t="shared" si="1"/>
        <v>79</v>
      </c>
      <c r="C93" s="37" t="s">
        <v>71</v>
      </c>
      <c r="D93" s="39">
        <v>0</v>
      </c>
      <c r="E93" s="494" t="s">
        <v>19</v>
      </c>
      <c r="F93" s="139"/>
      <c r="G93" s="139"/>
      <c r="H93" s="139"/>
      <c r="I93" s="139"/>
    </row>
    <row r="94" spans="1:9" s="9" customFormat="1" ht="15" x14ac:dyDescent="0.25">
      <c r="A94" s="715"/>
      <c r="B94" s="14">
        <f t="shared" si="1"/>
        <v>80</v>
      </c>
      <c r="C94" s="37" t="s">
        <v>231</v>
      </c>
      <c r="D94" s="260">
        <v>20</v>
      </c>
      <c r="E94" s="494" t="s">
        <v>19</v>
      </c>
      <c r="F94" s="139"/>
      <c r="G94" s="139"/>
      <c r="H94" s="139"/>
      <c r="I94" s="139"/>
    </row>
    <row r="95" spans="1:9" s="9" customFormat="1" ht="15" x14ac:dyDescent="0.25">
      <c r="A95" s="715"/>
      <c r="B95" s="14">
        <f t="shared" si="1"/>
        <v>81</v>
      </c>
      <c r="C95" s="37" t="s">
        <v>72</v>
      </c>
      <c r="D95" s="57">
        <v>5</v>
      </c>
      <c r="E95" s="494" t="s">
        <v>19</v>
      </c>
      <c r="F95" s="139"/>
      <c r="G95" s="139"/>
      <c r="H95" s="139"/>
      <c r="I95" s="139"/>
    </row>
    <row r="96" spans="1:9" s="9" customFormat="1" ht="15" x14ac:dyDescent="0.25">
      <c r="A96" s="715"/>
      <c r="B96" s="14">
        <f t="shared" si="1"/>
        <v>82</v>
      </c>
      <c r="C96" s="37" t="s">
        <v>73</v>
      </c>
      <c r="D96" s="57">
        <v>5</v>
      </c>
      <c r="E96" s="494" t="s">
        <v>19</v>
      </c>
      <c r="F96" s="139"/>
      <c r="G96" s="139"/>
      <c r="H96" s="139"/>
      <c r="I96" s="139"/>
    </row>
    <row r="97" spans="1:9" s="9" customFormat="1" ht="45" x14ac:dyDescent="0.25">
      <c r="A97" s="715"/>
      <c r="B97" s="14">
        <f t="shared" si="1"/>
        <v>83</v>
      </c>
      <c r="C97" s="364" t="s">
        <v>74</v>
      </c>
      <c r="D97" s="39">
        <v>0</v>
      </c>
      <c r="E97" s="494" t="s">
        <v>19</v>
      </c>
      <c r="F97" s="139"/>
      <c r="G97" s="139"/>
      <c r="H97" s="139"/>
      <c r="I97" s="139"/>
    </row>
    <row r="98" spans="1:9" s="9" customFormat="1" ht="45" x14ac:dyDescent="0.25">
      <c r="A98" s="269" t="s">
        <v>75</v>
      </c>
      <c r="B98" s="14">
        <f t="shared" si="1"/>
        <v>84</v>
      </c>
      <c r="C98" s="37" t="s">
        <v>232</v>
      </c>
      <c r="D98" s="39">
        <v>0</v>
      </c>
      <c r="E98" s="494" t="s">
        <v>19</v>
      </c>
      <c r="F98" s="139"/>
      <c r="G98" s="139"/>
      <c r="H98" s="139"/>
      <c r="I98" s="139"/>
    </row>
    <row r="99" spans="1:9" s="9" customFormat="1" ht="30" x14ac:dyDescent="0.25">
      <c r="A99" s="269" t="s">
        <v>11</v>
      </c>
      <c r="B99" s="14">
        <f t="shared" si="1"/>
        <v>85</v>
      </c>
      <c r="C99" s="37" t="s">
        <v>76</v>
      </c>
      <c r="D99" s="39">
        <v>0</v>
      </c>
      <c r="E99" s="494" t="s">
        <v>19</v>
      </c>
      <c r="F99" s="139"/>
      <c r="G99" s="139"/>
      <c r="H99" s="139"/>
      <c r="I99" s="139"/>
    </row>
    <row r="100" spans="1:9" s="9" customFormat="1" ht="30" x14ac:dyDescent="0.25">
      <c r="A100" s="715" t="s">
        <v>77</v>
      </c>
      <c r="B100" s="14">
        <f t="shared" si="1"/>
        <v>86</v>
      </c>
      <c r="C100" s="37" t="s">
        <v>78</v>
      </c>
      <c r="D100" s="39">
        <v>0</v>
      </c>
      <c r="E100" s="494" t="s">
        <v>19</v>
      </c>
      <c r="F100" s="139"/>
      <c r="G100" s="139"/>
      <c r="H100" s="139"/>
      <c r="I100" s="139"/>
    </row>
    <row r="101" spans="1:9" s="9" customFormat="1" ht="60" x14ac:dyDescent="0.25">
      <c r="A101" s="715"/>
      <c r="B101" s="14">
        <f t="shared" si="1"/>
        <v>87</v>
      </c>
      <c r="C101" s="37" t="s">
        <v>233</v>
      </c>
      <c r="D101" s="39">
        <v>0</v>
      </c>
      <c r="E101" s="494" t="s">
        <v>19</v>
      </c>
      <c r="F101" s="139"/>
      <c r="G101" s="139"/>
      <c r="H101" s="139"/>
      <c r="I101" s="139"/>
    </row>
    <row r="102" spans="1:9" s="9" customFormat="1" ht="60" x14ac:dyDescent="0.25">
      <c r="A102" s="715"/>
      <c r="B102" s="14">
        <f t="shared" si="1"/>
        <v>88</v>
      </c>
      <c r="C102" s="37" t="s">
        <v>234</v>
      </c>
      <c r="D102" s="57">
        <v>10</v>
      </c>
      <c r="E102" s="494" t="s">
        <v>19</v>
      </c>
      <c r="F102" s="139"/>
      <c r="G102" s="139"/>
      <c r="H102" s="139"/>
      <c r="I102" s="139"/>
    </row>
    <row r="103" spans="1:9" s="9" customFormat="1" ht="15" x14ac:dyDescent="0.25">
      <c r="A103" s="715"/>
      <c r="B103" s="14">
        <f t="shared" si="1"/>
        <v>89</v>
      </c>
      <c r="C103" s="37" t="s">
        <v>79</v>
      </c>
      <c r="D103" s="57">
        <v>5</v>
      </c>
      <c r="E103" s="494" t="s">
        <v>19</v>
      </c>
      <c r="F103" s="139"/>
      <c r="G103" s="139"/>
      <c r="H103" s="139"/>
      <c r="I103" s="139"/>
    </row>
    <row r="104" spans="1:9" s="9" customFormat="1" ht="15" x14ac:dyDescent="0.25">
      <c r="A104" s="715"/>
      <c r="B104" s="14">
        <f t="shared" si="1"/>
        <v>90</v>
      </c>
      <c r="C104" s="37" t="s">
        <v>80</v>
      </c>
      <c r="D104" s="39">
        <v>0</v>
      </c>
      <c r="E104" s="494" t="s">
        <v>19</v>
      </c>
      <c r="F104" s="139"/>
      <c r="G104" s="139"/>
      <c r="H104" s="139"/>
      <c r="I104" s="139"/>
    </row>
    <row r="105" spans="1:9" s="9" customFormat="1" ht="15" x14ac:dyDescent="0.25">
      <c r="A105" s="715"/>
      <c r="B105" s="14">
        <f t="shared" si="1"/>
        <v>91</v>
      </c>
      <c r="C105" s="37" t="s">
        <v>81</v>
      </c>
      <c r="D105" s="65">
        <v>5</v>
      </c>
      <c r="E105" s="494" t="s">
        <v>19</v>
      </c>
      <c r="F105" s="139"/>
      <c r="G105" s="139"/>
      <c r="H105" s="139"/>
      <c r="I105" s="139"/>
    </row>
    <row r="106" spans="1:9" s="9" customFormat="1" ht="15" x14ac:dyDescent="0.25">
      <c r="A106" s="715"/>
      <c r="B106" s="14">
        <f t="shared" si="1"/>
        <v>92</v>
      </c>
      <c r="C106" s="37" t="s">
        <v>82</v>
      </c>
      <c r="D106" s="65">
        <v>5</v>
      </c>
      <c r="E106" s="494" t="s">
        <v>19</v>
      </c>
      <c r="F106" s="139"/>
      <c r="G106" s="139"/>
      <c r="H106" s="139"/>
      <c r="I106" s="139"/>
    </row>
    <row r="107" spans="1:9" s="9" customFormat="1" ht="15" x14ac:dyDescent="0.25">
      <c r="A107" s="715"/>
      <c r="B107" s="14">
        <f t="shared" si="1"/>
        <v>93</v>
      </c>
      <c r="C107" s="37" t="s">
        <v>235</v>
      </c>
      <c r="D107" s="260">
        <v>10</v>
      </c>
      <c r="E107" s="494" t="s">
        <v>19</v>
      </c>
      <c r="F107" s="139"/>
      <c r="G107" s="139"/>
      <c r="H107" s="139"/>
      <c r="I107" s="139"/>
    </row>
    <row r="108" spans="1:9" s="9" customFormat="1" ht="15" x14ac:dyDescent="0.25">
      <c r="A108" s="715"/>
      <c r="B108" s="14">
        <f t="shared" si="1"/>
        <v>94</v>
      </c>
      <c r="C108" s="37" t="s">
        <v>83</v>
      </c>
      <c r="D108" s="39">
        <v>0</v>
      </c>
      <c r="E108" s="494" t="s">
        <v>19</v>
      </c>
      <c r="F108" s="139"/>
      <c r="G108" s="139"/>
      <c r="H108" s="139"/>
      <c r="I108" s="139"/>
    </row>
    <row r="109" spans="1:9" s="9" customFormat="1" ht="15" x14ac:dyDescent="0.25">
      <c r="A109" s="715"/>
      <c r="B109" s="14">
        <f t="shared" ref="B109:B172" si="2">B108+1</f>
        <v>95</v>
      </c>
      <c r="C109" s="37" t="s">
        <v>84</v>
      </c>
      <c r="D109" s="39">
        <v>0</v>
      </c>
      <c r="E109" s="494" t="s">
        <v>19</v>
      </c>
      <c r="F109" s="139"/>
      <c r="G109" s="139"/>
      <c r="H109" s="139"/>
      <c r="I109" s="139"/>
    </row>
    <row r="110" spans="1:9" s="9" customFormat="1" ht="15" x14ac:dyDescent="0.25">
      <c r="A110" s="715"/>
      <c r="B110" s="14">
        <f t="shared" si="2"/>
        <v>96</v>
      </c>
      <c r="C110" s="37" t="s">
        <v>85</v>
      </c>
      <c r="D110" s="39">
        <v>0</v>
      </c>
      <c r="E110" s="494" t="s">
        <v>19</v>
      </c>
      <c r="F110" s="139"/>
      <c r="G110" s="139"/>
      <c r="H110" s="139"/>
      <c r="I110" s="139"/>
    </row>
    <row r="111" spans="1:9" s="9" customFormat="1" ht="15" x14ac:dyDescent="0.25">
      <c r="A111" s="715"/>
      <c r="B111" s="14">
        <f t="shared" si="2"/>
        <v>97</v>
      </c>
      <c r="C111" s="37" t="s">
        <v>86</v>
      </c>
      <c r="D111" s="39">
        <v>0</v>
      </c>
      <c r="E111" s="494" t="s">
        <v>19</v>
      </c>
      <c r="F111" s="139"/>
      <c r="G111" s="139"/>
      <c r="H111" s="139"/>
      <c r="I111" s="139"/>
    </row>
    <row r="112" spans="1:9" s="9" customFormat="1" ht="15" x14ac:dyDescent="0.25">
      <c r="A112" s="715"/>
      <c r="B112" s="14">
        <f t="shared" si="2"/>
        <v>98</v>
      </c>
      <c r="C112" s="37" t="s">
        <v>88</v>
      </c>
      <c r="D112" s="39">
        <v>0</v>
      </c>
      <c r="E112" s="494" t="s">
        <v>19</v>
      </c>
      <c r="F112" s="139"/>
      <c r="G112" s="139"/>
      <c r="H112" s="139"/>
      <c r="I112" s="139"/>
    </row>
    <row r="113" spans="1:9" s="9" customFormat="1" ht="15" x14ac:dyDescent="0.25">
      <c r="A113" s="715"/>
      <c r="B113" s="14">
        <f t="shared" si="2"/>
        <v>99</v>
      </c>
      <c r="C113" s="37" t="s">
        <v>89</v>
      </c>
      <c r="D113" s="65">
        <v>5</v>
      </c>
      <c r="E113" s="494" t="s">
        <v>19</v>
      </c>
      <c r="F113" s="139"/>
      <c r="G113" s="139"/>
      <c r="H113" s="139"/>
      <c r="I113" s="139"/>
    </row>
    <row r="114" spans="1:9" s="9" customFormat="1" ht="15" x14ac:dyDescent="0.25">
      <c r="A114" s="715"/>
      <c r="B114" s="14">
        <f t="shared" si="2"/>
        <v>100</v>
      </c>
      <c r="C114" s="37" t="s">
        <v>90</v>
      </c>
      <c r="D114" s="65">
        <v>5</v>
      </c>
      <c r="E114" s="494" t="s">
        <v>19</v>
      </c>
      <c r="F114" s="139"/>
      <c r="G114" s="139"/>
      <c r="H114" s="139"/>
      <c r="I114" s="139"/>
    </row>
    <row r="115" spans="1:9" s="9" customFormat="1" ht="15" x14ac:dyDescent="0.25">
      <c r="A115" s="715"/>
      <c r="B115" s="14">
        <f t="shared" si="2"/>
        <v>101</v>
      </c>
      <c r="C115" s="37" t="s">
        <v>91</v>
      </c>
      <c r="D115" s="65">
        <v>5</v>
      </c>
      <c r="E115" s="494" t="s">
        <v>19</v>
      </c>
      <c r="F115" s="139"/>
      <c r="G115" s="139"/>
      <c r="H115" s="139"/>
      <c r="I115" s="139"/>
    </row>
    <row r="116" spans="1:9" s="9" customFormat="1" ht="15" x14ac:dyDescent="0.25">
      <c r="A116" s="715"/>
      <c r="B116" s="14">
        <f t="shared" si="2"/>
        <v>102</v>
      </c>
      <c r="C116" s="37" t="s">
        <v>446</v>
      </c>
      <c r="D116" s="39">
        <v>0</v>
      </c>
      <c r="E116" s="494" t="s">
        <v>19</v>
      </c>
      <c r="F116" s="139"/>
      <c r="G116" s="139"/>
      <c r="H116" s="139"/>
      <c r="I116" s="139"/>
    </row>
    <row r="117" spans="1:9" s="9" customFormat="1" ht="15" x14ac:dyDescent="0.25">
      <c r="A117" s="715"/>
      <c r="B117" s="14">
        <f t="shared" si="2"/>
        <v>103</v>
      </c>
      <c r="C117" s="37" t="s">
        <v>87</v>
      </c>
      <c r="D117" s="39">
        <v>0</v>
      </c>
      <c r="E117" s="494" t="s">
        <v>19</v>
      </c>
      <c r="F117" s="139"/>
      <c r="G117" s="139"/>
      <c r="H117" s="139"/>
      <c r="I117" s="139"/>
    </row>
    <row r="118" spans="1:9" s="9" customFormat="1" ht="15" x14ac:dyDescent="0.25">
      <c r="A118" s="715"/>
      <c r="B118" s="14">
        <f t="shared" si="2"/>
        <v>104</v>
      </c>
      <c r="C118" s="40" t="s">
        <v>93</v>
      </c>
      <c r="D118" s="191">
        <v>0</v>
      </c>
      <c r="E118" s="494" t="s">
        <v>19</v>
      </c>
      <c r="F118" s="139" t="e">
        <f>COUNTIF(#REF!,"s")</f>
        <v>#REF!</v>
      </c>
      <c r="G118" s="139"/>
      <c r="H118" s="139"/>
      <c r="I118" s="139"/>
    </row>
    <row r="119" spans="1:9" s="9" customFormat="1" ht="30" x14ac:dyDescent="0.25">
      <c r="A119" s="271" t="s">
        <v>343</v>
      </c>
      <c r="B119" s="14">
        <f t="shared" si="2"/>
        <v>105</v>
      </c>
      <c r="C119" s="402" t="s">
        <v>344</v>
      </c>
      <c r="D119" s="39">
        <v>0</v>
      </c>
      <c r="E119" s="494" t="s">
        <v>19</v>
      </c>
      <c r="F119" s="139"/>
      <c r="G119" s="139"/>
      <c r="H119" s="139"/>
      <c r="I119" s="139"/>
    </row>
    <row r="120" spans="1:9" s="9" customFormat="1" ht="30" x14ac:dyDescent="0.25">
      <c r="A120" s="269" t="s">
        <v>11</v>
      </c>
      <c r="B120" s="14">
        <f t="shared" si="2"/>
        <v>106</v>
      </c>
      <c r="C120" s="37" t="s">
        <v>12</v>
      </c>
      <c r="D120" s="39">
        <v>0</v>
      </c>
      <c r="E120" s="494" t="s">
        <v>19</v>
      </c>
      <c r="F120" s="139"/>
      <c r="G120" s="139"/>
      <c r="H120" s="139"/>
      <c r="I120" s="139"/>
    </row>
    <row r="121" spans="1:9" s="9" customFormat="1" ht="15" x14ac:dyDescent="0.25">
      <c r="A121" s="731" t="s">
        <v>302</v>
      </c>
      <c r="B121" s="14">
        <f t="shared" si="2"/>
        <v>107</v>
      </c>
      <c r="C121" s="37" t="s">
        <v>309</v>
      </c>
      <c r="D121" s="191">
        <v>0</v>
      </c>
      <c r="E121" s="494" t="s">
        <v>19</v>
      </c>
      <c r="F121" s="139"/>
      <c r="G121" s="139"/>
      <c r="H121" s="139"/>
      <c r="I121" s="139"/>
    </row>
    <row r="122" spans="1:9" s="9" customFormat="1" ht="15" x14ac:dyDescent="0.25">
      <c r="A122" s="731"/>
      <c r="B122" s="14">
        <f t="shared" si="2"/>
        <v>108</v>
      </c>
      <c r="C122" s="37" t="s">
        <v>310</v>
      </c>
      <c r="D122" s="191">
        <v>0</v>
      </c>
      <c r="E122" s="494" t="s">
        <v>19</v>
      </c>
      <c r="F122" s="139"/>
      <c r="G122" s="139"/>
      <c r="H122" s="139"/>
      <c r="I122" s="139"/>
    </row>
    <row r="123" spans="1:9" s="9" customFormat="1" ht="15" x14ac:dyDescent="0.25">
      <c r="A123" s="731"/>
      <c r="B123" s="14">
        <f t="shared" si="2"/>
        <v>109</v>
      </c>
      <c r="C123" s="37" t="s">
        <v>311</v>
      </c>
      <c r="D123" s="408">
        <v>5</v>
      </c>
      <c r="E123" s="494" t="s">
        <v>19</v>
      </c>
      <c r="F123" s="139"/>
      <c r="G123" s="139"/>
      <c r="H123" s="139"/>
      <c r="I123" s="139"/>
    </row>
    <row r="124" spans="1:9" s="9" customFormat="1" ht="15" x14ac:dyDescent="0.25">
      <c r="A124" s="731"/>
      <c r="B124" s="14">
        <f t="shared" si="2"/>
        <v>110</v>
      </c>
      <c r="C124" s="37" t="s">
        <v>312</v>
      </c>
      <c r="D124" s="191">
        <v>0</v>
      </c>
      <c r="E124" s="494" t="s">
        <v>19</v>
      </c>
      <c r="F124" s="139"/>
      <c r="G124" s="139"/>
      <c r="H124" s="139"/>
      <c r="I124" s="139"/>
    </row>
    <row r="125" spans="1:9" s="9" customFormat="1" ht="15" x14ac:dyDescent="0.25">
      <c r="A125" s="731"/>
      <c r="B125" s="14">
        <f t="shared" si="2"/>
        <v>111</v>
      </c>
      <c r="C125" s="37" t="s">
        <v>313</v>
      </c>
      <c r="D125" s="399">
        <v>5</v>
      </c>
      <c r="E125" s="494" t="s">
        <v>19</v>
      </c>
      <c r="F125" s="139"/>
      <c r="G125" s="139"/>
      <c r="H125" s="139"/>
      <c r="I125" s="139"/>
    </row>
    <row r="126" spans="1:9" s="9" customFormat="1" ht="15" x14ac:dyDescent="0.25">
      <c r="A126" s="731"/>
      <c r="B126" s="14">
        <f t="shared" si="2"/>
        <v>112</v>
      </c>
      <c r="C126" s="37" t="s">
        <v>314</v>
      </c>
      <c r="D126" s="191">
        <v>0</v>
      </c>
      <c r="E126" s="494" t="s">
        <v>19</v>
      </c>
      <c r="F126" s="139"/>
      <c r="G126" s="139"/>
      <c r="H126" s="139"/>
      <c r="I126" s="139"/>
    </row>
    <row r="127" spans="1:9" s="9" customFormat="1" ht="15" x14ac:dyDescent="0.25">
      <c r="A127" s="731"/>
      <c r="B127" s="14">
        <f t="shared" si="2"/>
        <v>113</v>
      </c>
      <c r="C127" s="37" t="s">
        <v>315</v>
      </c>
      <c r="D127" s="39">
        <v>0</v>
      </c>
      <c r="E127" s="494" t="s">
        <v>19</v>
      </c>
      <c r="F127" s="139"/>
      <c r="G127" s="139"/>
      <c r="H127" s="139"/>
      <c r="I127" s="139"/>
    </row>
    <row r="128" spans="1:9" s="9" customFormat="1" ht="15" x14ac:dyDescent="0.25">
      <c r="A128" s="731"/>
      <c r="B128" s="14">
        <f t="shared" si="2"/>
        <v>114</v>
      </c>
      <c r="C128" s="37" t="s">
        <v>316</v>
      </c>
      <c r="D128" s="399">
        <v>10</v>
      </c>
      <c r="E128" s="494" t="s">
        <v>19</v>
      </c>
      <c r="F128" s="139"/>
      <c r="G128" s="139"/>
      <c r="H128" s="139"/>
      <c r="I128" s="139"/>
    </row>
    <row r="129" spans="1:9" s="9" customFormat="1" ht="15" x14ac:dyDescent="0.25">
      <c r="A129" s="731"/>
      <c r="B129" s="14">
        <f t="shared" si="2"/>
        <v>115</v>
      </c>
      <c r="C129" s="37" t="s">
        <v>317</v>
      </c>
      <c r="D129" s="191">
        <v>0</v>
      </c>
      <c r="E129" s="494" t="s">
        <v>19</v>
      </c>
      <c r="F129" s="139"/>
      <c r="G129" s="139"/>
      <c r="H129" s="139"/>
      <c r="I129" s="139"/>
    </row>
    <row r="130" spans="1:9" s="9" customFormat="1" ht="15" x14ac:dyDescent="0.25">
      <c r="A130" s="731"/>
      <c r="B130" s="14">
        <f t="shared" si="2"/>
        <v>116</v>
      </c>
      <c r="C130" s="37" t="s">
        <v>318</v>
      </c>
      <c r="D130" s="399">
        <v>5</v>
      </c>
      <c r="E130" s="494" t="s">
        <v>19</v>
      </c>
      <c r="F130" s="139"/>
      <c r="G130" s="139"/>
      <c r="H130" s="139"/>
      <c r="I130" s="139"/>
    </row>
    <row r="131" spans="1:9" s="9" customFormat="1" ht="15" x14ac:dyDescent="0.25">
      <c r="A131" s="731"/>
      <c r="B131" s="14">
        <f t="shared" si="2"/>
        <v>117</v>
      </c>
      <c r="C131" s="37" t="s">
        <v>319</v>
      </c>
      <c r="D131" s="191">
        <v>0</v>
      </c>
      <c r="E131" s="494" t="s">
        <v>19</v>
      </c>
      <c r="F131" s="139"/>
      <c r="G131" s="139"/>
      <c r="H131" s="139"/>
      <c r="I131" s="139"/>
    </row>
    <row r="132" spans="1:9" s="9" customFormat="1" ht="15" x14ac:dyDescent="0.25">
      <c r="A132" s="731"/>
      <c r="B132" s="14">
        <f t="shared" si="2"/>
        <v>118</v>
      </c>
      <c r="C132" s="37" t="s">
        <v>320</v>
      </c>
      <c r="D132" s="191">
        <v>0</v>
      </c>
      <c r="E132" s="494" t="s">
        <v>19</v>
      </c>
      <c r="F132" s="139"/>
      <c r="G132" s="139"/>
      <c r="H132" s="139"/>
      <c r="I132" s="139"/>
    </row>
    <row r="133" spans="1:9" s="9" customFormat="1" ht="45" x14ac:dyDescent="0.25">
      <c r="A133" s="731"/>
      <c r="B133" s="14">
        <f t="shared" si="2"/>
        <v>119</v>
      </c>
      <c r="C133" s="37" t="s">
        <v>415</v>
      </c>
      <c r="D133" s="191">
        <v>0</v>
      </c>
      <c r="E133" s="494" t="s">
        <v>19</v>
      </c>
      <c r="F133" s="139"/>
      <c r="G133" s="139"/>
      <c r="H133" s="139"/>
      <c r="I133" s="139"/>
    </row>
    <row r="134" spans="1:9" s="9" customFormat="1" ht="30" x14ac:dyDescent="0.25">
      <c r="A134" s="731"/>
      <c r="B134" s="14">
        <f t="shared" si="2"/>
        <v>120</v>
      </c>
      <c r="C134" s="37" t="s">
        <v>416</v>
      </c>
      <c r="D134" s="191">
        <v>0</v>
      </c>
      <c r="E134" s="494" t="s">
        <v>19</v>
      </c>
      <c r="F134" s="139"/>
      <c r="G134" s="139"/>
      <c r="H134" s="139"/>
      <c r="I134" s="139"/>
    </row>
    <row r="135" spans="1:9" s="9" customFormat="1" ht="30" x14ac:dyDescent="0.25">
      <c r="A135" s="731"/>
      <c r="B135" s="14">
        <f t="shared" si="2"/>
        <v>121</v>
      </c>
      <c r="C135" s="37" t="s">
        <v>442</v>
      </c>
      <c r="D135" s="191">
        <v>0</v>
      </c>
      <c r="E135" s="494" t="s">
        <v>19</v>
      </c>
      <c r="F135" s="139"/>
      <c r="G135" s="139"/>
      <c r="H135" s="139"/>
      <c r="I135" s="139"/>
    </row>
    <row r="136" spans="1:9" s="9" customFormat="1" ht="30" x14ac:dyDescent="0.25">
      <c r="A136" s="731"/>
      <c r="B136" s="14">
        <f t="shared" si="2"/>
        <v>122</v>
      </c>
      <c r="C136" s="37" t="s">
        <v>417</v>
      </c>
      <c r="D136" s="191">
        <v>0</v>
      </c>
      <c r="E136" s="494" t="s">
        <v>19</v>
      </c>
      <c r="F136" s="139"/>
      <c r="G136" s="139"/>
      <c r="H136" s="139"/>
      <c r="I136" s="139"/>
    </row>
    <row r="137" spans="1:9" s="9" customFormat="1" ht="45" x14ac:dyDescent="0.25">
      <c r="A137" s="731"/>
      <c r="B137" s="14">
        <f t="shared" si="2"/>
        <v>123</v>
      </c>
      <c r="C137" s="37" t="s">
        <v>418</v>
      </c>
      <c r="D137" s="191">
        <v>0</v>
      </c>
      <c r="E137" s="494" t="s">
        <v>19</v>
      </c>
      <c r="F137" s="139"/>
      <c r="G137" s="139"/>
      <c r="H137" s="139"/>
      <c r="I137" s="139"/>
    </row>
    <row r="138" spans="1:9" s="9" customFormat="1" ht="30" x14ac:dyDescent="0.25">
      <c r="A138" s="731"/>
      <c r="B138" s="14">
        <f t="shared" si="2"/>
        <v>124</v>
      </c>
      <c r="C138" s="37" t="s">
        <v>419</v>
      </c>
      <c r="D138" s="191">
        <v>0</v>
      </c>
      <c r="E138" s="494" t="s">
        <v>19</v>
      </c>
      <c r="F138" s="139"/>
      <c r="G138" s="139"/>
      <c r="H138" s="139"/>
      <c r="I138" s="139"/>
    </row>
    <row r="139" spans="1:9" s="9" customFormat="1" ht="15" x14ac:dyDescent="0.25">
      <c r="A139" s="731"/>
      <c r="B139" s="14">
        <f t="shared" si="2"/>
        <v>125</v>
      </c>
      <c r="C139" s="37" t="s">
        <v>321</v>
      </c>
      <c r="D139" s="191">
        <v>0</v>
      </c>
      <c r="E139" s="494" t="s">
        <v>19</v>
      </c>
      <c r="F139" s="139"/>
      <c r="G139" s="139"/>
      <c r="H139" s="139"/>
      <c r="I139" s="139"/>
    </row>
    <row r="140" spans="1:9" s="9" customFormat="1" ht="15" x14ac:dyDescent="0.25">
      <c r="A140" s="731"/>
      <c r="B140" s="14">
        <f t="shared" si="2"/>
        <v>126</v>
      </c>
      <c r="C140" s="37" t="s">
        <v>420</v>
      </c>
      <c r="D140" s="399">
        <v>5</v>
      </c>
      <c r="E140" s="494" t="s">
        <v>19</v>
      </c>
      <c r="F140" s="139"/>
      <c r="G140" s="139"/>
      <c r="H140" s="139"/>
      <c r="I140" s="139"/>
    </row>
    <row r="141" spans="1:9" s="9" customFormat="1" ht="30" x14ac:dyDescent="0.25">
      <c r="A141" s="731"/>
      <c r="B141" s="14">
        <f t="shared" si="2"/>
        <v>127</v>
      </c>
      <c r="C141" s="37" t="s">
        <v>322</v>
      </c>
      <c r="D141" s="191">
        <v>0</v>
      </c>
      <c r="E141" s="494" t="s">
        <v>19</v>
      </c>
      <c r="F141" s="139"/>
      <c r="G141" s="139"/>
      <c r="H141" s="139"/>
      <c r="I141" s="139"/>
    </row>
    <row r="142" spans="1:9" s="9" customFormat="1" ht="30" x14ac:dyDescent="0.25">
      <c r="A142" s="731"/>
      <c r="B142" s="14">
        <f t="shared" si="2"/>
        <v>128</v>
      </c>
      <c r="C142" s="37" t="s">
        <v>421</v>
      </c>
      <c r="D142" s="191">
        <v>0</v>
      </c>
      <c r="E142" s="494" t="s">
        <v>19</v>
      </c>
      <c r="F142" s="139"/>
      <c r="G142" s="139"/>
      <c r="H142" s="139"/>
      <c r="I142" s="139"/>
    </row>
    <row r="143" spans="1:9" s="9" customFormat="1" ht="15" x14ac:dyDescent="0.25">
      <c r="A143" s="731"/>
      <c r="B143" s="14">
        <f t="shared" si="2"/>
        <v>129</v>
      </c>
      <c r="C143" s="37" t="s">
        <v>422</v>
      </c>
      <c r="D143" s="39">
        <v>0</v>
      </c>
      <c r="E143" s="494" t="s">
        <v>19</v>
      </c>
      <c r="F143" s="139"/>
      <c r="G143" s="139"/>
      <c r="H143" s="139"/>
      <c r="I143" s="139"/>
    </row>
    <row r="144" spans="1:9" s="9" customFormat="1" ht="30" x14ac:dyDescent="0.25">
      <c r="A144" s="731"/>
      <c r="B144" s="14">
        <f t="shared" si="2"/>
        <v>130</v>
      </c>
      <c r="C144" s="37" t="s">
        <v>423</v>
      </c>
      <c r="D144" s="399">
        <v>10</v>
      </c>
      <c r="E144" s="494" t="s">
        <v>19</v>
      </c>
      <c r="F144" s="139"/>
      <c r="G144" s="139"/>
      <c r="H144" s="139"/>
      <c r="I144" s="139"/>
    </row>
    <row r="145" spans="1:9" s="9" customFormat="1" ht="15" x14ac:dyDescent="0.25">
      <c r="A145" s="731"/>
      <c r="B145" s="14">
        <f t="shared" si="2"/>
        <v>131</v>
      </c>
      <c r="C145" s="37" t="s">
        <v>323</v>
      </c>
      <c r="D145" s="191">
        <v>0</v>
      </c>
      <c r="E145" s="494" t="s">
        <v>19</v>
      </c>
      <c r="F145" s="139"/>
      <c r="G145" s="139"/>
      <c r="H145" s="139"/>
      <c r="I145" s="139"/>
    </row>
    <row r="146" spans="1:9" s="9" customFormat="1" ht="15" x14ac:dyDescent="0.25">
      <c r="A146" s="731"/>
      <c r="B146" s="14">
        <f t="shared" si="2"/>
        <v>132</v>
      </c>
      <c r="C146" s="37" t="s">
        <v>324</v>
      </c>
      <c r="D146" s="191">
        <v>0</v>
      </c>
      <c r="E146" s="494" t="s">
        <v>19</v>
      </c>
      <c r="F146" s="139"/>
      <c r="G146" s="139"/>
      <c r="H146" s="139"/>
      <c r="I146" s="139"/>
    </row>
    <row r="147" spans="1:9" s="9" customFormat="1" ht="15" x14ac:dyDescent="0.25">
      <c r="A147" s="731"/>
      <c r="B147" s="14">
        <f t="shared" si="2"/>
        <v>133</v>
      </c>
      <c r="C147" s="37" t="s">
        <v>325</v>
      </c>
      <c r="D147" s="399">
        <v>5</v>
      </c>
      <c r="E147" s="494" t="s">
        <v>19</v>
      </c>
      <c r="F147" s="139"/>
      <c r="G147" s="139"/>
      <c r="H147" s="139"/>
      <c r="I147" s="139"/>
    </row>
    <row r="148" spans="1:9" s="9" customFormat="1" ht="15" x14ac:dyDescent="0.25">
      <c r="A148" s="731"/>
      <c r="B148" s="14">
        <f t="shared" si="2"/>
        <v>134</v>
      </c>
      <c r="C148" s="37" t="s">
        <v>326</v>
      </c>
      <c r="D148" s="399">
        <v>10</v>
      </c>
      <c r="E148" s="494" t="s">
        <v>19</v>
      </c>
      <c r="F148" s="139"/>
      <c r="G148" s="139"/>
      <c r="H148" s="139"/>
      <c r="I148" s="139"/>
    </row>
    <row r="149" spans="1:9" s="9" customFormat="1" ht="45" x14ac:dyDescent="0.25">
      <c r="A149" s="271" t="s">
        <v>345</v>
      </c>
      <c r="B149" s="14">
        <f t="shared" si="2"/>
        <v>135</v>
      </c>
      <c r="C149" s="402" t="s">
        <v>346</v>
      </c>
      <c r="D149" s="39">
        <v>0</v>
      </c>
      <c r="E149" s="494" t="s">
        <v>19</v>
      </c>
      <c r="F149" s="139"/>
      <c r="G149" s="139"/>
      <c r="H149" s="139"/>
      <c r="I149" s="139"/>
    </row>
    <row r="150" spans="1:9" s="9" customFormat="1" ht="30" x14ac:dyDescent="0.25">
      <c r="A150" s="269" t="s">
        <v>11</v>
      </c>
      <c r="B150" s="14">
        <f t="shared" si="2"/>
        <v>136</v>
      </c>
      <c r="C150" s="37" t="s">
        <v>12</v>
      </c>
      <c r="D150" s="39">
        <v>0</v>
      </c>
      <c r="E150" s="494" t="s">
        <v>19</v>
      </c>
      <c r="F150" s="139"/>
      <c r="G150" s="139"/>
      <c r="H150" s="139"/>
      <c r="I150" s="139"/>
    </row>
    <row r="151" spans="1:9" s="9" customFormat="1" ht="15" customHeight="1" x14ac:dyDescent="0.25">
      <c r="A151" s="731" t="s">
        <v>327</v>
      </c>
      <c r="B151" s="14">
        <f t="shared" si="2"/>
        <v>137</v>
      </c>
      <c r="C151" s="37" t="s">
        <v>328</v>
      </c>
      <c r="D151" s="191">
        <v>0</v>
      </c>
      <c r="E151" s="494" t="s">
        <v>19</v>
      </c>
      <c r="F151" s="139"/>
      <c r="G151" s="139"/>
      <c r="H151" s="139"/>
      <c r="I151" s="139"/>
    </row>
    <row r="152" spans="1:9" s="9" customFormat="1" ht="15" x14ac:dyDescent="0.25">
      <c r="A152" s="731"/>
      <c r="B152" s="14">
        <f t="shared" si="2"/>
        <v>138</v>
      </c>
      <c r="C152" s="37" t="s">
        <v>494</v>
      </c>
      <c r="D152" s="191">
        <v>0</v>
      </c>
      <c r="E152" s="494" t="s">
        <v>19</v>
      </c>
      <c r="F152" s="139"/>
      <c r="G152" s="139"/>
      <c r="H152" s="139"/>
      <c r="I152" s="139"/>
    </row>
    <row r="153" spans="1:9" s="9" customFormat="1" ht="15" x14ac:dyDescent="0.25">
      <c r="A153" s="731"/>
      <c r="B153" s="14">
        <f t="shared" si="2"/>
        <v>139</v>
      </c>
      <c r="C153" s="37" t="s">
        <v>329</v>
      </c>
      <c r="D153" s="39">
        <v>0</v>
      </c>
      <c r="E153" s="494" t="s">
        <v>19</v>
      </c>
      <c r="F153" s="139"/>
      <c r="G153" s="139"/>
      <c r="H153" s="139"/>
      <c r="I153" s="139"/>
    </row>
    <row r="154" spans="1:9" s="9" customFormat="1" ht="30" x14ac:dyDescent="0.25">
      <c r="A154" s="731"/>
      <c r="B154" s="14">
        <f t="shared" si="2"/>
        <v>140</v>
      </c>
      <c r="C154" s="37" t="s">
        <v>330</v>
      </c>
      <c r="D154" s="191">
        <v>0</v>
      </c>
      <c r="E154" s="494" t="s">
        <v>19</v>
      </c>
      <c r="F154" s="139"/>
      <c r="G154" s="139"/>
      <c r="H154" s="139"/>
      <c r="I154" s="139"/>
    </row>
    <row r="155" spans="1:9" s="9" customFormat="1" ht="15" x14ac:dyDescent="0.25">
      <c r="A155" s="731"/>
      <c r="B155" s="14">
        <f t="shared" si="2"/>
        <v>141</v>
      </c>
      <c r="C155" s="37" t="s">
        <v>331</v>
      </c>
      <c r="D155" s="191">
        <v>0</v>
      </c>
      <c r="E155" s="494" t="s">
        <v>19</v>
      </c>
      <c r="F155" s="139"/>
      <c r="G155" s="139"/>
      <c r="H155" s="139"/>
      <c r="I155" s="139"/>
    </row>
    <row r="156" spans="1:9" s="9" customFormat="1" ht="15" x14ac:dyDescent="0.25">
      <c r="A156" s="731"/>
      <c r="B156" s="14">
        <f t="shared" si="2"/>
        <v>142</v>
      </c>
      <c r="C156" s="37" t="s">
        <v>424</v>
      </c>
      <c r="D156" s="191">
        <v>0</v>
      </c>
      <c r="E156" s="494" t="s">
        <v>19</v>
      </c>
      <c r="F156" s="139"/>
      <c r="G156" s="139"/>
      <c r="H156" s="139"/>
      <c r="I156" s="139"/>
    </row>
    <row r="157" spans="1:9" s="9" customFormat="1" ht="30" x14ac:dyDescent="0.25">
      <c r="A157" s="731"/>
      <c r="B157" s="14">
        <f t="shared" si="2"/>
        <v>143</v>
      </c>
      <c r="C157" s="37" t="s">
        <v>332</v>
      </c>
      <c r="D157" s="191">
        <v>0</v>
      </c>
      <c r="E157" s="494" t="s">
        <v>19</v>
      </c>
      <c r="F157" s="139"/>
      <c r="G157" s="139"/>
      <c r="H157" s="139"/>
      <c r="I157" s="139"/>
    </row>
    <row r="158" spans="1:9" s="9" customFormat="1" ht="15" customHeight="1" x14ac:dyDescent="0.25">
      <c r="A158" s="732" t="s">
        <v>333</v>
      </c>
      <c r="B158" s="14">
        <f t="shared" si="2"/>
        <v>144</v>
      </c>
      <c r="C158" s="37" t="s">
        <v>377</v>
      </c>
      <c r="D158" s="399">
        <v>10</v>
      </c>
      <c r="E158" s="494" t="s">
        <v>19</v>
      </c>
      <c r="F158" s="139"/>
      <c r="G158" s="139"/>
      <c r="H158" s="139"/>
      <c r="I158" s="139"/>
    </row>
    <row r="159" spans="1:9" s="9" customFormat="1" ht="15" x14ac:dyDescent="0.25">
      <c r="A159" s="733"/>
      <c r="B159" s="14">
        <f t="shared" si="2"/>
        <v>145</v>
      </c>
      <c r="C159" s="37" t="s">
        <v>334</v>
      </c>
      <c r="D159" s="191">
        <v>0</v>
      </c>
      <c r="E159" s="494" t="s">
        <v>19</v>
      </c>
      <c r="F159" s="139"/>
      <c r="G159" s="139"/>
      <c r="H159" s="139"/>
      <c r="I159" s="139"/>
    </row>
    <row r="160" spans="1:9" s="9" customFormat="1" ht="15" x14ac:dyDescent="0.25">
      <c r="A160" s="733"/>
      <c r="B160" s="14">
        <f t="shared" si="2"/>
        <v>146</v>
      </c>
      <c r="C160" s="37" t="s">
        <v>378</v>
      </c>
      <c r="D160" s="399">
        <v>15</v>
      </c>
      <c r="E160" s="494" t="s">
        <v>19</v>
      </c>
      <c r="F160" s="139"/>
      <c r="G160" s="139"/>
      <c r="H160" s="139"/>
      <c r="I160" s="139"/>
    </row>
    <row r="161" spans="1:9" s="9" customFormat="1" ht="15" x14ac:dyDescent="0.25">
      <c r="A161" s="733"/>
      <c r="B161" s="14">
        <f t="shared" si="2"/>
        <v>147</v>
      </c>
      <c r="C161" s="37" t="s">
        <v>335</v>
      </c>
      <c r="D161" s="399">
        <v>5</v>
      </c>
      <c r="E161" s="494" t="s">
        <v>19</v>
      </c>
      <c r="F161" s="139"/>
      <c r="G161" s="139"/>
      <c r="H161" s="139"/>
      <c r="I161" s="139"/>
    </row>
    <row r="162" spans="1:9" s="9" customFormat="1" ht="30" x14ac:dyDescent="0.25">
      <c r="A162" s="733"/>
      <c r="B162" s="14">
        <f t="shared" si="2"/>
        <v>148</v>
      </c>
      <c r="C162" s="37" t="s">
        <v>425</v>
      </c>
      <c r="D162" s="191">
        <v>0</v>
      </c>
      <c r="E162" s="494" t="s">
        <v>19</v>
      </c>
      <c r="F162" s="139"/>
      <c r="G162" s="139"/>
      <c r="H162" s="139"/>
      <c r="I162" s="139"/>
    </row>
    <row r="163" spans="1:9" s="9" customFormat="1" thickBot="1" x14ac:dyDescent="0.3">
      <c r="A163" s="715" t="s">
        <v>95</v>
      </c>
      <c r="B163" s="14">
        <f t="shared" si="2"/>
        <v>149</v>
      </c>
      <c r="C163" s="37" t="s">
        <v>96</v>
      </c>
      <c r="D163" s="356">
        <v>0</v>
      </c>
      <c r="E163" s="642" t="s">
        <v>19</v>
      </c>
      <c r="F163" s="139">
        <f>COUNTIF(E164:E165,"s")</f>
        <v>0</v>
      </c>
      <c r="G163" s="139"/>
      <c r="H163" s="139"/>
      <c r="I163" s="139"/>
    </row>
    <row r="164" spans="1:9" s="9" customFormat="1" ht="15" x14ac:dyDescent="0.25">
      <c r="A164" s="715"/>
      <c r="B164" s="14">
        <f>B163+1</f>
        <v>150</v>
      </c>
      <c r="C164" s="37" t="s">
        <v>336</v>
      </c>
      <c r="D164" s="286">
        <v>10</v>
      </c>
      <c r="E164" s="483" t="s">
        <v>19</v>
      </c>
      <c r="F164" s="272" t="str">
        <f>IF(F163&gt;1,"ERROR, seleccionar només una S","")</f>
        <v/>
      </c>
      <c r="G164" s="139"/>
      <c r="H164" s="139"/>
      <c r="I164" s="139"/>
    </row>
    <row r="165" spans="1:9" s="9" customFormat="1" thickBot="1" x14ac:dyDescent="0.3">
      <c r="A165" s="715"/>
      <c r="B165" s="14">
        <f t="shared" si="2"/>
        <v>151</v>
      </c>
      <c r="C165" s="37" t="s">
        <v>97</v>
      </c>
      <c r="D165" s="17">
        <v>15</v>
      </c>
      <c r="E165" s="480" t="s">
        <v>19</v>
      </c>
      <c r="F165" s="272"/>
      <c r="G165" s="139"/>
      <c r="H165" s="139"/>
      <c r="I165" s="139"/>
    </row>
    <row r="166" spans="1:9" s="9" customFormat="1" ht="15" x14ac:dyDescent="0.25">
      <c r="A166" s="715" t="s">
        <v>216</v>
      </c>
      <c r="B166" s="14">
        <v>152</v>
      </c>
      <c r="C166" s="37" t="s">
        <v>512</v>
      </c>
      <c r="D166" s="15">
        <v>20</v>
      </c>
      <c r="E166" s="486" t="s">
        <v>19</v>
      </c>
      <c r="F166" s="139"/>
      <c r="G166" s="139"/>
      <c r="H166" s="139"/>
      <c r="I166" s="139"/>
    </row>
    <row r="167" spans="1:9" s="9" customFormat="1" ht="15" x14ac:dyDescent="0.25">
      <c r="A167" s="715"/>
      <c r="B167" s="14">
        <v>153</v>
      </c>
      <c r="C167" s="37" t="s">
        <v>513</v>
      </c>
      <c r="D167" s="15">
        <v>10</v>
      </c>
      <c r="E167" s="494" t="s">
        <v>19</v>
      </c>
      <c r="F167" s="139"/>
      <c r="G167" s="139"/>
      <c r="H167" s="139"/>
      <c r="I167" s="139"/>
    </row>
    <row r="168" spans="1:9" s="9" customFormat="1" ht="15" x14ac:dyDescent="0.25">
      <c r="A168" s="715"/>
      <c r="B168" s="14">
        <v>154</v>
      </c>
      <c r="C168" s="37" t="s">
        <v>514</v>
      </c>
      <c r="D168" s="15">
        <v>10</v>
      </c>
      <c r="E168" s="494" t="s">
        <v>19</v>
      </c>
      <c r="F168" s="139"/>
      <c r="G168" s="139"/>
      <c r="H168" s="139"/>
      <c r="I168" s="139"/>
    </row>
    <row r="169" spans="1:9" s="9" customFormat="1" ht="15" x14ac:dyDescent="0.25">
      <c r="A169" s="715"/>
      <c r="B169" s="14">
        <v>155</v>
      </c>
      <c r="C169" s="37" t="s">
        <v>515</v>
      </c>
      <c r="D169" s="15">
        <v>15</v>
      </c>
      <c r="E169" s="494" t="s">
        <v>19</v>
      </c>
      <c r="F169" s="139"/>
      <c r="G169" s="139"/>
      <c r="H169" s="139"/>
      <c r="I169" s="139"/>
    </row>
    <row r="170" spans="1:9" s="9" customFormat="1" ht="15" x14ac:dyDescent="0.25">
      <c r="A170" s="715"/>
      <c r="B170" s="14">
        <v>156</v>
      </c>
      <c r="C170" s="37" t="s">
        <v>516</v>
      </c>
      <c r="D170" s="15">
        <v>5</v>
      </c>
      <c r="E170" s="494" t="s">
        <v>19</v>
      </c>
      <c r="F170" s="139"/>
      <c r="G170" s="139"/>
      <c r="H170" s="139"/>
      <c r="I170" s="139"/>
    </row>
    <row r="171" spans="1:9" s="9" customFormat="1" ht="15" x14ac:dyDescent="0.25">
      <c r="A171" s="715"/>
      <c r="B171" s="14">
        <f t="shared" si="2"/>
        <v>157</v>
      </c>
      <c r="C171" s="37" t="s">
        <v>98</v>
      </c>
      <c r="D171" s="39">
        <v>0</v>
      </c>
      <c r="E171" s="494" t="s">
        <v>19</v>
      </c>
      <c r="F171" s="139"/>
      <c r="G171" s="139"/>
      <c r="H171" s="139"/>
      <c r="I171" s="139"/>
    </row>
    <row r="172" spans="1:9" s="9" customFormat="1" ht="15" x14ac:dyDescent="0.25">
      <c r="A172" s="715"/>
      <c r="B172" s="14">
        <f t="shared" si="2"/>
        <v>158</v>
      </c>
      <c r="C172" s="37" t="s">
        <v>361</v>
      </c>
      <c r="D172" s="65">
        <v>20</v>
      </c>
      <c r="E172" s="494" t="s">
        <v>19</v>
      </c>
      <c r="F172" s="139"/>
      <c r="G172" s="139"/>
      <c r="H172" s="139"/>
      <c r="I172" s="139"/>
    </row>
    <row r="173" spans="1:9" s="9" customFormat="1" ht="15" customHeight="1" x14ac:dyDescent="0.25">
      <c r="A173" s="734" t="s">
        <v>99</v>
      </c>
      <c r="B173" s="14">
        <f t="shared" ref="B173:B202" si="3">B172+1</f>
        <v>159</v>
      </c>
      <c r="C173" s="40" t="s">
        <v>100</v>
      </c>
      <c r="D173" s="57">
        <v>5</v>
      </c>
      <c r="E173" s="494" t="s">
        <v>19</v>
      </c>
      <c r="F173" s="139"/>
      <c r="G173" s="139"/>
      <c r="H173" s="139"/>
      <c r="I173" s="139"/>
    </row>
    <row r="174" spans="1:9" s="9" customFormat="1" ht="15" x14ac:dyDescent="0.25">
      <c r="A174" s="734"/>
      <c r="B174" s="14">
        <f t="shared" si="3"/>
        <v>160</v>
      </c>
      <c r="C174" s="40" t="s">
        <v>391</v>
      </c>
      <c r="D174" s="57">
        <v>5</v>
      </c>
      <c r="E174" s="494" t="s">
        <v>19</v>
      </c>
      <c r="F174" s="139"/>
      <c r="G174" s="139"/>
      <c r="H174" s="139"/>
      <c r="I174" s="139"/>
    </row>
    <row r="175" spans="1:9" s="9" customFormat="1" ht="30" x14ac:dyDescent="0.25">
      <c r="A175" s="734"/>
      <c r="B175" s="14">
        <f t="shared" si="3"/>
        <v>161</v>
      </c>
      <c r="C175" s="40" t="s">
        <v>236</v>
      </c>
      <c r="D175" s="39">
        <v>0</v>
      </c>
      <c r="E175" s="494" t="s">
        <v>19</v>
      </c>
      <c r="F175" s="139"/>
      <c r="G175" s="139"/>
      <c r="H175" s="139"/>
      <c r="I175" s="139"/>
    </row>
    <row r="176" spans="1:9" s="9" customFormat="1" ht="15" x14ac:dyDescent="0.25">
      <c r="A176" s="734"/>
      <c r="B176" s="14">
        <f t="shared" si="3"/>
        <v>162</v>
      </c>
      <c r="C176" s="40" t="s">
        <v>101</v>
      </c>
      <c r="D176" s="57">
        <v>5</v>
      </c>
      <c r="E176" s="494" t="s">
        <v>19</v>
      </c>
      <c r="F176" s="139"/>
      <c r="G176" s="139"/>
      <c r="H176" s="139"/>
      <c r="I176" s="139"/>
    </row>
    <row r="177" spans="1:9" s="9" customFormat="1" ht="15" x14ac:dyDescent="0.25">
      <c r="A177" s="734"/>
      <c r="B177" s="14">
        <f t="shared" si="3"/>
        <v>163</v>
      </c>
      <c r="C177" s="40" t="s">
        <v>337</v>
      </c>
      <c r="D177" s="57">
        <v>5</v>
      </c>
      <c r="E177" s="494" t="s">
        <v>19</v>
      </c>
      <c r="F177" s="139"/>
      <c r="G177" s="139"/>
      <c r="H177" s="139"/>
      <c r="I177" s="139"/>
    </row>
    <row r="178" spans="1:9" s="9" customFormat="1" ht="30" x14ac:dyDescent="0.25">
      <c r="A178" s="734"/>
      <c r="B178" s="14">
        <f t="shared" si="3"/>
        <v>164</v>
      </c>
      <c r="C178" s="40" t="s">
        <v>102</v>
      </c>
      <c r="D178" s="57">
        <v>5</v>
      </c>
      <c r="E178" s="494" t="s">
        <v>19</v>
      </c>
      <c r="F178" s="139"/>
      <c r="G178" s="139"/>
      <c r="H178" s="139"/>
      <c r="I178" s="139"/>
    </row>
    <row r="179" spans="1:9" s="9" customFormat="1" ht="15" x14ac:dyDescent="0.25">
      <c r="A179" s="734"/>
      <c r="B179" s="14">
        <f t="shared" si="3"/>
        <v>165</v>
      </c>
      <c r="C179" s="42" t="s">
        <v>103</v>
      </c>
      <c r="D179" s="39">
        <v>0</v>
      </c>
      <c r="E179" s="494" t="s">
        <v>19</v>
      </c>
      <c r="F179" s="139"/>
      <c r="G179" s="139"/>
      <c r="H179" s="139"/>
      <c r="I179" s="139"/>
    </row>
    <row r="180" spans="1:9" s="9" customFormat="1" ht="15" x14ac:dyDescent="0.25">
      <c r="A180" s="734"/>
      <c r="B180" s="14">
        <f t="shared" si="3"/>
        <v>166</v>
      </c>
      <c r="C180" s="40" t="s">
        <v>104</v>
      </c>
      <c r="D180" s="65">
        <v>10</v>
      </c>
      <c r="E180" s="494" t="s">
        <v>19</v>
      </c>
      <c r="F180" s="139"/>
      <c r="G180" s="139"/>
      <c r="H180" s="139"/>
      <c r="I180" s="139"/>
    </row>
    <row r="181" spans="1:9" s="9" customFormat="1" ht="15" x14ac:dyDescent="0.25">
      <c r="A181" s="734"/>
      <c r="B181" s="14">
        <f t="shared" si="3"/>
        <v>167</v>
      </c>
      <c r="C181" s="40" t="s">
        <v>105</v>
      </c>
      <c r="D181" s="39">
        <v>0</v>
      </c>
      <c r="E181" s="494" t="s">
        <v>19</v>
      </c>
      <c r="F181" s="139"/>
      <c r="G181" s="139"/>
      <c r="H181" s="139"/>
      <c r="I181" s="139"/>
    </row>
    <row r="182" spans="1:9" s="9" customFormat="1" ht="15" x14ac:dyDescent="0.25">
      <c r="A182" s="734"/>
      <c r="B182" s="14">
        <f t="shared" si="3"/>
        <v>168</v>
      </c>
      <c r="C182" s="40" t="s">
        <v>495</v>
      </c>
      <c r="D182" s="65">
        <v>5</v>
      </c>
      <c r="E182" s="494" t="s">
        <v>19</v>
      </c>
      <c r="F182" s="139"/>
      <c r="G182" s="139"/>
      <c r="H182" s="139"/>
      <c r="I182" s="139"/>
    </row>
    <row r="183" spans="1:9" s="9" customFormat="1" ht="15" x14ac:dyDescent="0.25">
      <c r="A183" s="734"/>
      <c r="B183" s="14">
        <f t="shared" si="3"/>
        <v>169</v>
      </c>
      <c r="C183" s="40" t="s">
        <v>338</v>
      </c>
      <c r="D183" s="57">
        <v>5</v>
      </c>
      <c r="E183" s="494" t="s">
        <v>19</v>
      </c>
      <c r="F183" s="139"/>
      <c r="G183" s="139"/>
      <c r="H183" s="139"/>
      <c r="I183" s="139"/>
    </row>
    <row r="184" spans="1:9" s="9" customFormat="1" ht="30" x14ac:dyDescent="0.25">
      <c r="A184" s="734"/>
      <c r="B184" s="14">
        <f t="shared" si="3"/>
        <v>170</v>
      </c>
      <c r="C184" s="40" t="s">
        <v>106</v>
      </c>
      <c r="D184" s="57">
        <v>5</v>
      </c>
      <c r="E184" s="494" t="s">
        <v>19</v>
      </c>
      <c r="F184" s="139"/>
      <c r="G184" s="139"/>
      <c r="H184" s="139"/>
      <c r="I184" s="139"/>
    </row>
    <row r="185" spans="1:9" s="9" customFormat="1" ht="15" x14ac:dyDescent="0.25">
      <c r="A185" s="734"/>
      <c r="B185" s="14">
        <f t="shared" si="3"/>
        <v>171</v>
      </c>
      <c r="C185" s="40" t="s">
        <v>107</v>
      </c>
      <c r="D185" s="57">
        <v>5</v>
      </c>
      <c r="E185" s="494" t="s">
        <v>19</v>
      </c>
      <c r="F185" s="139"/>
      <c r="G185" s="139"/>
      <c r="H185" s="139"/>
      <c r="I185" s="139"/>
    </row>
    <row r="186" spans="1:9" s="9" customFormat="1" ht="30" x14ac:dyDescent="0.25">
      <c r="A186" s="734"/>
      <c r="B186" s="14">
        <f t="shared" si="3"/>
        <v>172</v>
      </c>
      <c r="C186" s="40" t="s">
        <v>108</v>
      </c>
      <c r="D186" s="57">
        <v>5</v>
      </c>
      <c r="E186" s="494" t="s">
        <v>19</v>
      </c>
      <c r="F186" s="139"/>
      <c r="G186" s="139"/>
      <c r="H186" s="139"/>
      <c r="I186" s="139"/>
    </row>
    <row r="187" spans="1:9" s="9" customFormat="1" ht="15" x14ac:dyDescent="0.25">
      <c r="A187" s="715" t="s">
        <v>29</v>
      </c>
      <c r="B187" s="14">
        <f t="shared" si="3"/>
        <v>173</v>
      </c>
      <c r="C187" s="40" t="s">
        <v>109</v>
      </c>
      <c r="D187" s="39">
        <v>0</v>
      </c>
      <c r="E187" s="494" t="s">
        <v>19</v>
      </c>
      <c r="F187" s="139"/>
      <c r="G187" s="139"/>
      <c r="H187" s="139"/>
      <c r="I187" s="139"/>
    </row>
    <row r="188" spans="1:9" s="9" customFormat="1" ht="60" x14ac:dyDescent="0.25">
      <c r="A188" s="715"/>
      <c r="B188" s="14">
        <f t="shared" si="3"/>
        <v>174</v>
      </c>
      <c r="C188" s="40" t="s">
        <v>426</v>
      </c>
      <c r="D188" s="39">
        <v>0</v>
      </c>
      <c r="E188" s="494" t="s">
        <v>19</v>
      </c>
      <c r="F188" s="139"/>
      <c r="G188" s="139"/>
      <c r="H188" s="139"/>
      <c r="I188" s="139"/>
    </row>
    <row r="189" spans="1:9" s="9" customFormat="1" ht="75" x14ac:dyDescent="0.25">
      <c r="A189" s="715"/>
      <c r="B189" s="14">
        <f t="shared" si="3"/>
        <v>175</v>
      </c>
      <c r="C189" s="40" t="s">
        <v>427</v>
      </c>
      <c r="D189" s="39">
        <v>0</v>
      </c>
      <c r="E189" s="494" t="s">
        <v>19</v>
      </c>
      <c r="F189" s="139"/>
      <c r="G189" s="139"/>
      <c r="H189" s="139"/>
      <c r="I189" s="139"/>
    </row>
    <row r="190" spans="1:9" s="9" customFormat="1" thickBot="1" x14ac:dyDescent="0.3">
      <c r="A190" s="715"/>
      <c r="B190" s="14">
        <f t="shared" si="3"/>
        <v>176</v>
      </c>
      <c r="C190" s="40" t="s">
        <v>339</v>
      </c>
      <c r="D190" s="356">
        <v>0</v>
      </c>
      <c r="E190" s="494" t="s">
        <v>19</v>
      </c>
      <c r="F190" s="139">
        <f>COUNTIF(E191:E192,"s")</f>
        <v>0</v>
      </c>
      <c r="G190" s="139"/>
      <c r="H190" s="139"/>
      <c r="I190" s="139"/>
    </row>
    <row r="191" spans="1:9" s="9" customFormat="1" ht="30" x14ac:dyDescent="0.25">
      <c r="A191" s="715"/>
      <c r="B191" s="14">
        <f t="shared" si="3"/>
        <v>177</v>
      </c>
      <c r="C191" s="418" t="s">
        <v>390</v>
      </c>
      <c r="D191" s="490">
        <v>5</v>
      </c>
      <c r="E191" s="483" t="s">
        <v>19</v>
      </c>
      <c r="F191" s="243" t="str">
        <f>IF(F190&gt;1,"ERROR, seleccionar només una S","")</f>
        <v/>
      </c>
      <c r="G191" s="139"/>
      <c r="H191" s="139"/>
      <c r="I191" s="139"/>
    </row>
    <row r="192" spans="1:9" s="9" customFormat="1" thickBot="1" x14ac:dyDescent="0.3">
      <c r="A192" s="715"/>
      <c r="B192" s="14">
        <f t="shared" si="3"/>
        <v>178</v>
      </c>
      <c r="C192" s="492" t="s">
        <v>389</v>
      </c>
      <c r="D192" s="447">
        <v>10</v>
      </c>
      <c r="E192" s="480" t="s">
        <v>19</v>
      </c>
      <c r="F192" s="137"/>
      <c r="G192" s="139"/>
      <c r="H192" s="139"/>
      <c r="I192" s="139"/>
    </row>
    <row r="193" spans="1:9" s="9" customFormat="1" ht="15" x14ac:dyDescent="0.25">
      <c r="A193" s="715"/>
      <c r="B193" s="14">
        <f t="shared" si="3"/>
        <v>179</v>
      </c>
      <c r="C193" s="40" t="s">
        <v>94</v>
      </c>
      <c r="D193" s="39">
        <v>0</v>
      </c>
      <c r="E193" s="486" t="s">
        <v>19</v>
      </c>
      <c r="F193" s="139"/>
      <c r="G193" s="139"/>
      <c r="H193" s="139"/>
      <c r="I193" s="139"/>
    </row>
    <row r="194" spans="1:9" s="9" customFormat="1" ht="15" x14ac:dyDescent="0.25">
      <c r="A194" s="715"/>
      <c r="B194" s="14">
        <f t="shared" si="3"/>
        <v>180</v>
      </c>
      <c r="C194" s="37" t="s">
        <v>308</v>
      </c>
      <c r="D194" s="39">
        <v>0</v>
      </c>
      <c r="E194" s="494" t="s">
        <v>19</v>
      </c>
      <c r="F194" s="252"/>
      <c r="G194" s="252">
        <v>0</v>
      </c>
      <c r="H194" s="252">
        <v>0</v>
      </c>
      <c r="I194" s="253"/>
    </row>
    <row r="195" spans="1:9" s="9" customFormat="1" ht="15" x14ac:dyDescent="0.25">
      <c r="A195" s="715"/>
      <c r="B195" s="14">
        <f t="shared" si="3"/>
        <v>181</v>
      </c>
      <c r="C195" s="40" t="s">
        <v>92</v>
      </c>
      <c r="D195" s="57">
        <v>5</v>
      </c>
      <c r="E195" s="494" t="s">
        <v>19</v>
      </c>
      <c r="F195" s="139"/>
      <c r="G195" s="139"/>
      <c r="H195" s="139"/>
      <c r="I195" s="139"/>
    </row>
    <row r="196" spans="1:9" s="9" customFormat="1" ht="15" x14ac:dyDescent="0.25">
      <c r="A196" s="715"/>
      <c r="B196" s="14">
        <f t="shared" si="3"/>
        <v>182</v>
      </c>
      <c r="C196" s="40" t="s">
        <v>362</v>
      </c>
      <c r="D196" s="57">
        <v>5</v>
      </c>
      <c r="E196" s="494" t="s">
        <v>19</v>
      </c>
      <c r="F196" s="139"/>
      <c r="G196" s="139"/>
      <c r="H196" s="139"/>
      <c r="I196" s="139"/>
    </row>
    <row r="197" spans="1:9" s="9" customFormat="1" ht="15" x14ac:dyDescent="0.25">
      <c r="A197" s="715"/>
      <c r="B197" s="14">
        <f t="shared" si="3"/>
        <v>183</v>
      </c>
      <c r="C197" s="40" t="s">
        <v>363</v>
      </c>
      <c r="D197" s="57">
        <v>5</v>
      </c>
      <c r="E197" s="494" t="s">
        <v>19</v>
      </c>
      <c r="F197" s="139"/>
      <c r="G197" s="139"/>
      <c r="H197" s="139"/>
      <c r="I197" s="139"/>
    </row>
    <row r="198" spans="1:9" s="9" customFormat="1" ht="15" x14ac:dyDescent="0.25">
      <c r="A198" s="715"/>
      <c r="B198" s="14">
        <f t="shared" si="3"/>
        <v>184</v>
      </c>
      <c r="C198" s="368" t="s">
        <v>364</v>
      </c>
      <c r="D198" s="57">
        <v>5</v>
      </c>
      <c r="E198" s="494" t="s">
        <v>19</v>
      </c>
      <c r="F198" s="139"/>
      <c r="G198" s="139"/>
      <c r="H198" s="139"/>
      <c r="I198" s="139"/>
    </row>
    <row r="199" spans="1:9" s="9" customFormat="1" ht="15" x14ac:dyDescent="0.25">
      <c r="A199" s="715"/>
      <c r="B199" s="14">
        <f t="shared" si="3"/>
        <v>185</v>
      </c>
      <c r="C199" s="40" t="s">
        <v>341</v>
      </c>
      <c r="D199" s="57">
        <v>5</v>
      </c>
      <c r="E199" s="494" t="s">
        <v>19</v>
      </c>
      <c r="F199" s="139"/>
      <c r="G199" s="139"/>
      <c r="H199" s="139"/>
      <c r="I199" s="139"/>
    </row>
    <row r="200" spans="1:9" s="9" customFormat="1" ht="15" x14ac:dyDescent="0.25">
      <c r="A200" s="715"/>
      <c r="B200" s="14">
        <f t="shared" si="3"/>
        <v>186</v>
      </c>
      <c r="C200" s="396" t="s">
        <v>110</v>
      </c>
      <c r="D200" s="57">
        <v>5</v>
      </c>
      <c r="E200" s="494" t="s">
        <v>19</v>
      </c>
      <c r="F200" s="139"/>
      <c r="G200" s="139"/>
      <c r="H200" s="139"/>
      <c r="I200" s="139"/>
    </row>
    <row r="201" spans="1:9" s="9" customFormat="1" ht="15" x14ac:dyDescent="0.25">
      <c r="A201" s="715"/>
      <c r="B201" s="14">
        <f t="shared" si="3"/>
        <v>187</v>
      </c>
      <c r="C201" s="40" t="s">
        <v>111</v>
      </c>
      <c r="D201" s="57">
        <v>5</v>
      </c>
      <c r="E201" s="494" t="s">
        <v>19</v>
      </c>
      <c r="F201" s="139"/>
      <c r="G201" s="139"/>
      <c r="H201" s="139"/>
      <c r="I201" s="139"/>
    </row>
    <row r="202" spans="1:9" s="9" customFormat="1" thickBot="1" x14ac:dyDescent="0.3">
      <c r="A202" s="735"/>
      <c r="B202" s="21">
        <f t="shared" si="3"/>
        <v>188</v>
      </c>
      <c r="C202" s="369" t="s">
        <v>340</v>
      </c>
      <c r="D202" s="152">
        <v>10</v>
      </c>
      <c r="E202" s="544" t="s">
        <v>19</v>
      </c>
      <c r="F202" s="139"/>
      <c r="G202" s="139"/>
      <c r="H202" s="139"/>
      <c r="I202" s="139"/>
    </row>
    <row r="203" spans="1:9" s="9" customFormat="1" thickBot="1" x14ac:dyDescent="0.3">
      <c r="A203" s="22"/>
      <c r="B203" s="23"/>
      <c r="C203" s="201" t="s">
        <v>221</v>
      </c>
      <c r="D203" s="200">
        <v>545</v>
      </c>
      <c r="E203" s="8"/>
      <c r="F203" s="139"/>
      <c r="G203" s="139"/>
      <c r="H203" s="139"/>
      <c r="I203" s="139"/>
    </row>
    <row r="204" spans="1:9" s="9" customFormat="1" thickBot="1" x14ac:dyDescent="0.3">
      <c r="A204" s="22"/>
      <c r="B204" s="23"/>
      <c r="C204" s="198" t="s">
        <v>365</v>
      </c>
      <c r="D204" s="199">
        <f>SUMIF($E$43:$E$202,"S",D43:D202)</f>
        <v>0</v>
      </c>
      <c r="E204" s="8"/>
      <c r="F204" s="139"/>
      <c r="G204" s="139"/>
      <c r="H204" s="139"/>
      <c r="I204" s="139"/>
    </row>
    <row r="205" spans="1:9" s="9" customFormat="1" thickBot="1" x14ac:dyDescent="0.3">
      <c r="A205" s="22"/>
      <c r="B205" s="23"/>
      <c r="C205" s="24"/>
      <c r="D205" s="196">
        <f>D204/D203</f>
        <v>0</v>
      </c>
      <c r="E205" s="8"/>
      <c r="F205" s="139"/>
      <c r="G205" s="139"/>
      <c r="H205" s="139"/>
      <c r="I205" s="139"/>
    </row>
    <row r="206" spans="1:9" s="9" customFormat="1" thickBot="1" x14ac:dyDescent="0.3">
      <c r="A206" s="22"/>
      <c r="B206" s="23"/>
      <c r="C206" s="25"/>
      <c r="D206" s="26"/>
      <c r="E206" s="8"/>
      <c r="F206" s="139"/>
      <c r="G206" s="139"/>
      <c r="H206" s="139"/>
      <c r="I206" s="139"/>
    </row>
    <row r="207" spans="1:9" s="9" customFormat="1" thickBot="1" x14ac:dyDescent="0.3">
      <c r="A207" s="27"/>
      <c r="B207" s="28"/>
      <c r="C207" s="208" t="s">
        <v>222</v>
      </c>
      <c r="D207" s="203">
        <f>COUNTIF(D43:D202,"=0")</f>
        <v>84</v>
      </c>
      <c r="E207" s="29"/>
      <c r="F207" s="139"/>
      <c r="G207" s="139"/>
      <c r="H207" s="139"/>
      <c r="I207" s="139"/>
    </row>
    <row r="208" spans="1:9" s="32" customFormat="1" thickBot="1" x14ac:dyDescent="0.3">
      <c r="A208" s="30"/>
      <c r="B208" s="28"/>
      <c r="C208" s="209" t="s">
        <v>223</v>
      </c>
      <c r="D208" s="205">
        <f>COUNTIFS(D43:D202,"=0",$E$43:$E$202,"=S")</f>
        <v>0</v>
      </c>
      <c r="E208" s="31"/>
      <c r="F208" s="70"/>
      <c r="G208" s="70"/>
      <c r="H208" s="70"/>
      <c r="I208" s="70"/>
    </row>
    <row r="209" spans="1:9" s="32" customFormat="1" thickBot="1" x14ac:dyDescent="0.3">
      <c r="A209" s="30"/>
      <c r="B209" s="28"/>
      <c r="C209" s="33"/>
      <c r="D209" s="195">
        <f>D208/D207</f>
        <v>0</v>
      </c>
      <c r="E209" s="31"/>
      <c r="F209" s="70"/>
      <c r="G209" s="70"/>
      <c r="H209" s="70"/>
      <c r="I209" s="70"/>
    </row>
    <row r="210" spans="1:9" s="9" customFormat="1" ht="15" x14ac:dyDescent="0.25">
      <c r="A210" s="44"/>
      <c r="B210" s="44"/>
      <c r="C210" s="45"/>
      <c r="D210" s="26"/>
      <c r="E210" s="8"/>
      <c r="F210" s="139"/>
      <c r="G210" s="139"/>
      <c r="H210" s="139"/>
      <c r="I210" s="139"/>
    </row>
    <row r="211" spans="1:9" s="9" customFormat="1" thickBot="1" x14ac:dyDescent="0.3">
      <c r="A211" s="44"/>
      <c r="B211" s="46"/>
      <c r="C211" s="47"/>
      <c r="D211" s="44"/>
      <c r="E211" s="48"/>
      <c r="F211" s="139"/>
      <c r="G211" s="139"/>
      <c r="H211" s="139"/>
      <c r="I211" s="139"/>
    </row>
    <row r="212" spans="1:9" s="9" customFormat="1" thickBot="1" x14ac:dyDescent="0.3">
      <c r="A212" s="718" t="s">
        <v>112</v>
      </c>
      <c r="B212" s="719"/>
      <c r="C212" s="719"/>
      <c r="D212" s="149"/>
      <c r="E212" s="150"/>
      <c r="F212" s="139"/>
      <c r="G212" s="139"/>
      <c r="H212" s="139"/>
      <c r="I212" s="139"/>
    </row>
    <row r="213" spans="1:9" s="9" customFormat="1" ht="15" customHeight="1" x14ac:dyDescent="0.25">
      <c r="A213" s="724" t="s">
        <v>347</v>
      </c>
      <c r="B213" s="13">
        <f>B202+1</f>
        <v>189</v>
      </c>
      <c r="C213" s="49" t="s">
        <v>342</v>
      </c>
      <c r="D213" s="327">
        <v>0</v>
      </c>
      <c r="E213" s="640" t="s">
        <v>19</v>
      </c>
      <c r="F213" s="139"/>
      <c r="G213" s="139"/>
      <c r="H213" s="139"/>
      <c r="I213" s="139"/>
    </row>
    <row r="214" spans="1:9" s="9" customFormat="1" ht="45" x14ac:dyDescent="0.25">
      <c r="A214" s="736"/>
      <c r="B214" s="14">
        <f>B213+1</f>
        <v>190</v>
      </c>
      <c r="C214" s="40" t="s">
        <v>366</v>
      </c>
      <c r="D214" s="39">
        <v>0</v>
      </c>
      <c r="E214" s="494" t="s">
        <v>19</v>
      </c>
      <c r="F214" s="139"/>
      <c r="G214" s="139"/>
      <c r="H214" s="139"/>
      <c r="I214" s="139"/>
    </row>
    <row r="215" spans="1:9" s="9" customFormat="1" ht="30" x14ac:dyDescent="0.25">
      <c r="A215" s="736"/>
      <c r="B215" s="14">
        <f t="shared" ref="B215:B219" si="4">B214+1</f>
        <v>191</v>
      </c>
      <c r="C215" s="40" t="s">
        <v>348</v>
      </c>
      <c r="D215" s="191">
        <v>0</v>
      </c>
      <c r="E215" s="494" t="s">
        <v>19</v>
      </c>
      <c r="F215" s="139"/>
      <c r="G215" s="139"/>
      <c r="H215" s="139"/>
      <c r="I215" s="139"/>
    </row>
    <row r="216" spans="1:9" s="9" customFormat="1" thickBot="1" x14ac:dyDescent="0.3">
      <c r="A216" s="736"/>
      <c r="B216" s="14">
        <f t="shared" si="4"/>
        <v>192</v>
      </c>
      <c r="C216" s="40" t="s">
        <v>113</v>
      </c>
      <c r="D216" s="191">
        <v>0</v>
      </c>
      <c r="E216" s="642" t="s">
        <v>19</v>
      </c>
      <c r="F216" s="139"/>
      <c r="G216" s="139"/>
      <c r="H216" s="139"/>
      <c r="I216" s="139"/>
    </row>
    <row r="217" spans="1:9" s="9" customFormat="1" thickBot="1" x14ac:dyDescent="0.3">
      <c r="A217" s="736"/>
      <c r="B217" s="14">
        <f t="shared" si="4"/>
        <v>193</v>
      </c>
      <c r="C217" s="40" t="s">
        <v>114</v>
      </c>
      <c r="D217" s="39">
        <v>0</v>
      </c>
      <c r="E217" s="632" t="s">
        <v>19</v>
      </c>
      <c r="F217" s="139">
        <f>COUNTIF(E218:E219,"s")</f>
        <v>0</v>
      </c>
      <c r="G217" s="139"/>
      <c r="H217" s="139"/>
      <c r="I217" s="139"/>
    </row>
    <row r="218" spans="1:9" s="9" customFormat="1" ht="15" x14ac:dyDescent="0.25">
      <c r="A218" s="736"/>
      <c r="B218" s="14">
        <f t="shared" si="4"/>
        <v>194</v>
      </c>
      <c r="C218" s="418" t="s">
        <v>115</v>
      </c>
      <c r="D218" s="286">
        <v>5</v>
      </c>
      <c r="E218" s="634" t="s">
        <v>19</v>
      </c>
      <c r="F218" s="137" t="str">
        <f>IF(F217&gt;1,"ERROR, seleccionar només una S","")</f>
        <v/>
      </c>
      <c r="G218" s="139"/>
      <c r="H218" s="139"/>
      <c r="I218" s="139"/>
    </row>
    <row r="219" spans="1:9" s="9" customFormat="1" thickBot="1" x14ac:dyDescent="0.3">
      <c r="A219" s="736"/>
      <c r="B219" s="50">
        <f t="shared" si="4"/>
        <v>195</v>
      </c>
      <c r="C219" s="493" t="s">
        <v>116</v>
      </c>
      <c r="D219" s="444">
        <v>5</v>
      </c>
      <c r="E219" s="649" t="s">
        <v>19</v>
      </c>
      <c r="F219" s="137"/>
      <c r="G219" s="139"/>
      <c r="H219" s="139"/>
      <c r="I219" s="139"/>
    </row>
    <row r="220" spans="1:9" s="9" customFormat="1" thickBot="1" x14ac:dyDescent="0.3">
      <c r="A220" s="759" t="s">
        <v>380</v>
      </c>
      <c r="B220" s="730"/>
      <c r="C220" s="730"/>
      <c r="D220" s="784"/>
      <c r="E220" s="606" t="s">
        <v>19</v>
      </c>
      <c r="F220" s="139"/>
      <c r="G220" s="139"/>
      <c r="H220" s="139"/>
      <c r="I220" s="139"/>
    </row>
    <row r="221" spans="1:9" s="9" customFormat="1" ht="45" x14ac:dyDescent="0.25">
      <c r="A221" s="184" t="s">
        <v>117</v>
      </c>
      <c r="B221" s="13">
        <f>B219+1</f>
        <v>196</v>
      </c>
      <c r="C221" s="394" t="s">
        <v>412</v>
      </c>
      <c r="D221" s="389">
        <v>0</v>
      </c>
      <c r="E221" s="489" t="s">
        <v>19</v>
      </c>
      <c r="F221" s="139"/>
      <c r="G221" s="139"/>
      <c r="H221" s="139"/>
      <c r="I221" s="139"/>
    </row>
    <row r="222" spans="1:9" s="9" customFormat="1" ht="30.75" thickBot="1" x14ac:dyDescent="0.3">
      <c r="A222" s="181" t="s">
        <v>11</v>
      </c>
      <c r="B222" s="14">
        <f t="shared" ref="B222:B231" si="5">B221+1</f>
        <v>197</v>
      </c>
      <c r="C222" s="37" t="s">
        <v>395</v>
      </c>
      <c r="D222" s="397">
        <v>0</v>
      </c>
      <c r="E222" s="642" t="s">
        <v>19</v>
      </c>
      <c r="F222" s="139">
        <f>COUNTIF(E223:E225,"s")</f>
        <v>0</v>
      </c>
      <c r="G222" s="139"/>
      <c r="H222" s="139"/>
      <c r="I222" s="139"/>
    </row>
    <row r="223" spans="1:9" s="9" customFormat="1" ht="30" x14ac:dyDescent="0.25">
      <c r="A223" s="725" t="s">
        <v>118</v>
      </c>
      <c r="B223" s="14">
        <f>B222+1</f>
        <v>198</v>
      </c>
      <c r="C223" s="16" t="s">
        <v>396</v>
      </c>
      <c r="D223" s="286">
        <v>5</v>
      </c>
      <c r="E223" s="632" t="s">
        <v>19</v>
      </c>
      <c r="F223" s="137" t="str">
        <f>IF(F222&gt;1,"ERROR, seleccionar només una S","")</f>
        <v/>
      </c>
      <c r="G223" s="139"/>
      <c r="H223" s="139"/>
      <c r="I223" s="139"/>
    </row>
    <row r="224" spans="1:9" s="9" customFormat="1" ht="30" x14ac:dyDescent="0.25">
      <c r="A224" s="725"/>
      <c r="B224" s="14">
        <f t="shared" si="5"/>
        <v>199</v>
      </c>
      <c r="C224" s="16" t="s">
        <v>397</v>
      </c>
      <c r="D224" s="443">
        <v>10</v>
      </c>
      <c r="E224" s="634" t="s">
        <v>19</v>
      </c>
      <c r="F224" s="137"/>
      <c r="G224" s="139"/>
      <c r="H224" s="139"/>
      <c r="I224" s="139"/>
    </row>
    <row r="225" spans="1:9" s="9" customFormat="1" ht="30.75" thickBot="1" x14ac:dyDescent="0.3">
      <c r="A225" s="725"/>
      <c r="B225" s="14">
        <f t="shared" si="5"/>
        <v>200</v>
      </c>
      <c r="C225" s="16" t="s">
        <v>413</v>
      </c>
      <c r="D225" s="444">
        <v>15</v>
      </c>
      <c r="E225" s="633" t="s">
        <v>19</v>
      </c>
      <c r="F225" s="137"/>
      <c r="G225" s="139"/>
      <c r="H225" s="139"/>
      <c r="I225" s="139"/>
    </row>
    <row r="226" spans="1:9" s="9" customFormat="1" ht="15" x14ac:dyDescent="0.25">
      <c r="A226" s="725"/>
      <c r="B226" s="14">
        <f t="shared" si="5"/>
        <v>201</v>
      </c>
      <c r="C226" s="19" t="s">
        <v>119</v>
      </c>
      <c r="D226" s="293">
        <v>5</v>
      </c>
      <c r="E226" s="486" t="s">
        <v>19</v>
      </c>
      <c r="F226" s="139"/>
      <c r="G226" s="139"/>
      <c r="H226" s="139"/>
      <c r="I226" s="139"/>
    </row>
    <row r="227" spans="1:9" s="9" customFormat="1" ht="45.75" thickBot="1" x14ac:dyDescent="0.3">
      <c r="A227" s="722"/>
      <c r="B227" s="50">
        <f t="shared" si="5"/>
        <v>202</v>
      </c>
      <c r="C227" s="61" t="s">
        <v>237</v>
      </c>
      <c r="D227" s="216">
        <v>0</v>
      </c>
      <c r="E227" s="494" t="s">
        <v>19</v>
      </c>
      <c r="F227" s="139"/>
      <c r="G227" s="139"/>
      <c r="H227" s="139"/>
      <c r="I227" s="139"/>
    </row>
    <row r="228" spans="1:9" s="9" customFormat="1" thickBot="1" x14ac:dyDescent="0.3">
      <c r="A228" s="759" t="s">
        <v>381</v>
      </c>
      <c r="B228" s="730"/>
      <c r="C228" s="730"/>
      <c r="D228" s="730"/>
      <c r="E228" s="755"/>
      <c r="F228" s="139"/>
      <c r="G228" s="139"/>
      <c r="H228" s="139"/>
      <c r="I228" s="139"/>
    </row>
    <row r="229" spans="1:9" s="9" customFormat="1" thickBot="1" x14ac:dyDescent="0.3">
      <c r="A229" s="723" t="s">
        <v>120</v>
      </c>
      <c r="B229" s="13">
        <f>B227+1</f>
        <v>203</v>
      </c>
      <c r="C229" s="461" t="s">
        <v>121</v>
      </c>
      <c r="D229" s="393">
        <v>0</v>
      </c>
      <c r="E229" s="642" t="s">
        <v>19</v>
      </c>
      <c r="F229" s="139">
        <f>COUNTIF(E230:E231,"s")</f>
        <v>0</v>
      </c>
      <c r="G229" s="139"/>
      <c r="H229" s="139"/>
      <c r="I229" s="139"/>
    </row>
    <row r="230" spans="1:9" s="9" customFormat="1" ht="15" x14ac:dyDescent="0.25">
      <c r="A230" s="725"/>
      <c r="B230" s="14">
        <f t="shared" si="5"/>
        <v>204</v>
      </c>
      <c r="C230" s="18" t="s">
        <v>122</v>
      </c>
      <c r="D230" s="286">
        <v>5</v>
      </c>
      <c r="E230" s="632" t="s">
        <v>19</v>
      </c>
      <c r="F230" s="137" t="str">
        <f>IF(F229&gt;1,"ERROR, seleccionar només una S","")</f>
        <v/>
      </c>
      <c r="G230" s="139"/>
      <c r="H230" s="139"/>
      <c r="I230" s="139"/>
    </row>
    <row r="231" spans="1:9" s="9" customFormat="1" thickBot="1" x14ac:dyDescent="0.3">
      <c r="A231" s="725"/>
      <c r="B231" s="14">
        <f t="shared" si="5"/>
        <v>205</v>
      </c>
      <c r="C231" s="52" t="s">
        <v>123</v>
      </c>
      <c r="D231" s="17">
        <v>10</v>
      </c>
      <c r="E231" s="633" t="s">
        <v>19</v>
      </c>
      <c r="F231" s="137"/>
      <c r="G231" s="139"/>
      <c r="H231" s="139"/>
      <c r="I231" s="139"/>
    </row>
    <row r="232" spans="1:9" s="9" customFormat="1" ht="15.75" customHeight="1" thickBot="1" x14ac:dyDescent="0.3">
      <c r="A232" s="725"/>
      <c r="B232" s="781" t="s">
        <v>480</v>
      </c>
      <c r="C232" s="728"/>
      <c r="D232" s="796"/>
      <c r="E232" s="797"/>
      <c r="F232" s="139"/>
      <c r="G232" s="139"/>
      <c r="H232" s="139"/>
      <c r="I232" s="139"/>
    </row>
    <row r="233" spans="1:9" s="9" customFormat="1" ht="15" x14ac:dyDescent="0.25">
      <c r="A233" s="725"/>
      <c r="B233" s="14">
        <f>B231+1</f>
        <v>206</v>
      </c>
      <c r="C233" s="391" t="s">
        <v>124</v>
      </c>
      <c r="D233" s="347">
        <v>0</v>
      </c>
      <c r="E233" s="494" t="s">
        <v>19</v>
      </c>
      <c r="F233" s="139"/>
      <c r="G233" s="139"/>
      <c r="H233" s="139"/>
      <c r="I233" s="139"/>
    </row>
    <row r="234" spans="1:9" s="9" customFormat="1" ht="15" x14ac:dyDescent="0.25">
      <c r="A234" s="725"/>
      <c r="B234" s="14">
        <f>B233+1</f>
        <v>207</v>
      </c>
      <c r="C234" s="385" t="s">
        <v>125</v>
      </c>
      <c r="D234" s="39">
        <v>0</v>
      </c>
      <c r="E234" s="494" t="s">
        <v>19</v>
      </c>
      <c r="F234" s="139"/>
      <c r="G234" s="139"/>
      <c r="H234" s="139"/>
      <c r="I234" s="139"/>
    </row>
    <row r="235" spans="1:9" s="9" customFormat="1" ht="15" x14ac:dyDescent="0.25">
      <c r="A235" s="725"/>
      <c r="B235" s="14">
        <f t="shared" ref="B235:B297" si="6">B234+1</f>
        <v>208</v>
      </c>
      <c r="C235" s="385" t="s">
        <v>126</v>
      </c>
      <c r="D235" s="39">
        <v>0</v>
      </c>
      <c r="E235" s="494" t="s">
        <v>19</v>
      </c>
      <c r="F235" s="139"/>
      <c r="G235" s="139"/>
      <c r="H235" s="139"/>
      <c r="I235" s="139"/>
    </row>
    <row r="236" spans="1:9" s="9" customFormat="1" ht="15" x14ac:dyDescent="0.25">
      <c r="A236" s="725"/>
      <c r="B236" s="14">
        <f t="shared" si="6"/>
        <v>209</v>
      </c>
      <c r="C236" s="385" t="s">
        <v>127</v>
      </c>
      <c r="D236" s="39">
        <v>0</v>
      </c>
      <c r="E236" s="494" t="s">
        <v>19</v>
      </c>
      <c r="F236" s="139"/>
      <c r="G236" s="139"/>
      <c r="H236" s="139"/>
      <c r="I236" s="139"/>
    </row>
    <row r="237" spans="1:9" s="9" customFormat="1" ht="15" x14ac:dyDescent="0.25">
      <c r="A237" s="725"/>
      <c r="B237" s="14">
        <f t="shared" si="6"/>
        <v>210</v>
      </c>
      <c r="C237" s="385" t="s">
        <v>128</v>
      </c>
      <c r="D237" s="39">
        <v>0</v>
      </c>
      <c r="E237" s="494" t="s">
        <v>19</v>
      </c>
      <c r="F237" s="139"/>
      <c r="G237" s="139"/>
      <c r="H237" s="139"/>
      <c r="I237" s="139"/>
    </row>
    <row r="238" spans="1:9" s="9" customFormat="1" ht="15" x14ac:dyDescent="0.25">
      <c r="A238" s="725"/>
      <c r="B238" s="14">
        <f t="shared" si="6"/>
        <v>211</v>
      </c>
      <c r="C238" s="385" t="s">
        <v>129</v>
      </c>
      <c r="D238" s="191">
        <v>0</v>
      </c>
      <c r="E238" s="494" t="s">
        <v>19</v>
      </c>
      <c r="F238" s="139"/>
      <c r="G238" s="139"/>
      <c r="H238" s="139"/>
      <c r="I238" s="139"/>
    </row>
    <row r="239" spans="1:9" s="9" customFormat="1" ht="15" x14ac:dyDescent="0.25">
      <c r="A239" s="725"/>
      <c r="B239" s="14">
        <f t="shared" si="6"/>
        <v>212</v>
      </c>
      <c r="C239" s="385" t="s">
        <v>130</v>
      </c>
      <c r="D239" s="191">
        <v>0</v>
      </c>
      <c r="E239" s="494" t="s">
        <v>19</v>
      </c>
      <c r="F239" s="139"/>
      <c r="G239" s="139"/>
      <c r="H239" s="139"/>
      <c r="I239" s="139"/>
    </row>
    <row r="240" spans="1:9" s="9" customFormat="1" ht="15" x14ac:dyDescent="0.25">
      <c r="A240" s="725"/>
      <c r="B240" s="14">
        <f t="shared" si="6"/>
        <v>213</v>
      </c>
      <c r="C240" s="385" t="s">
        <v>131</v>
      </c>
      <c r="D240" s="65">
        <v>5</v>
      </c>
      <c r="E240" s="494" t="s">
        <v>19</v>
      </c>
      <c r="F240" s="139"/>
      <c r="G240" s="139"/>
      <c r="H240" s="139"/>
      <c r="I240" s="139"/>
    </row>
    <row r="241" spans="1:9" s="9" customFormat="1" ht="15" x14ac:dyDescent="0.25">
      <c r="A241" s="725"/>
      <c r="B241" s="14">
        <f t="shared" si="6"/>
        <v>214</v>
      </c>
      <c r="C241" s="385" t="s">
        <v>132</v>
      </c>
      <c r="D241" s="57">
        <v>2</v>
      </c>
      <c r="E241" s="494" t="s">
        <v>19</v>
      </c>
      <c r="F241" s="139"/>
      <c r="G241" s="139"/>
      <c r="H241" s="139"/>
      <c r="I241" s="139"/>
    </row>
    <row r="242" spans="1:9" s="9" customFormat="1" thickBot="1" x14ac:dyDescent="0.3">
      <c r="A242" s="725"/>
      <c r="B242" s="14">
        <f t="shared" si="6"/>
        <v>215</v>
      </c>
      <c r="C242" s="385" t="s">
        <v>133</v>
      </c>
      <c r="D242" s="39">
        <v>0</v>
      </c>
      <c r="E242" s="642" t="s">
        <v>19</v>
      </c>
      <c r="F242" s="139">
        <f>COUNTIF(E243:E244,"s")</f>
        <v>0</v>
      </c>
      <c r="G242" s="139"/>
      <c r="H242" s="139"/>
      <c r="I242" s="139"/>
    </row>
    <row r="243" spans="1:9" s="9" customFormat="1" ht="15" x14ac:dyDescent="0.25">
      <c r="A243" s="725"/>
      <c r="B243" s="14">
        <f t="shared" si="6"/>
        <v>216</v>
      </c>
      <c r="C243" s="1" t="s">
        <v>134</v>
      </c>
      <c r="D243" s="286">
        <v>1</v>
      </c>
      <c r="E243" s="632" t="s">
        <v>19</v>
      </c>
      <c r="F243" s="137" t="str">
        <f>IF(F242&gt;1,"ERROR, seleccionar només una S","")</f>
        <v/>
      </c>
      <c r="G243" s="139"/>
      <c r="H243" s="139"/>
      <c r="I243" s="139"/>
    </row>
    <row r="244" spans="1:9" s="9" customFormat="1" thickBot="1" x14ac:dyDescent="0.3">
      <c r="A244" s="725"/>
      <c r="B244" s="14">
        <f t="shared" si="6"/>
        <v>217</v>
      </c>
      <c r="C244" s="1" t="s">
        <v>135</v>
      </c>
      <c r="D244" s="17">
        <v>2</v>
      </c>
      <c r="E244" s="633" t="s">
        <v>19</v>
      </c>
      <c r="F244" s="137"/>
      <c r="G244" s="139"/>
      <c r="H244" s="139"/>
      <c r="I244" s="139"/>
    </row>
    <row r="245" spans="1:9" s="9" customFormat="1" ht="15" x14ac:dyDescent="0.25">
      <c r="A245" s="725"/>
      <c r="B245" s="14">
        <f t="shared" si="6"/>
        <v>218</v>
      </c>
      <c r="C245" s="385" t="s">
        <v>136</v>
      </c>
      <c r="D245" s="260">
        <v>1</v>
      </c>
      <c r="E245" s="486" t="s">
        <v>19</v>
      </c>
      <c r="F245" s="139"/>
      <c r="G245" s="139"/>
      <c r="H245" s="139"/>
      <c r="I245" s="139"/>
    </row>
    <row r="246" spans="1:9" s="9" customFormat="1" ht="15" x14ac:dyDescent="0.25">
      <c r="A246" s="725"/>
      <c r="B246" s="14">
        <f t="shared" si="6"/>
        <v>219</v>
      </c>
      <c r="C246" s="385" t="s">
        <v>137</v>
      </c>
      <c r="D246" s="57">
        <v>1</v>
      </c>
      <c r="E246" s="494" t="s">
        <v>19</v>
      </c>
      <c r="F246" s="139"/>
      <c r="G246" s="139"/>
      <c r="H246" s="139"/>
      <c r="I246" s="139"/>
    </row>
    <row r="247" spans="1:9" s="9" customFormat="1" ht="15" x14ac:dyDescent="0.25">
      <c r="A247" s="725"/>
      <c r="B247" s="14">
        <f t="shared" si="6"/>
        <v>220</v>
      </c>
      <c r="C247" s="385" t="s">
        <v>138</v>
      </c>
      <c r="D247" s="57">
        <v>1</v>
      </c>
      <c r="E247" s="494" t="s">
        <v>19</v>
      </c>
      <c r="F247" s="139"/>
      <c r="G247" s="139"/>
      <c r="H247" s="139"/>
      <c r="I247" s="139"/>
    </row>
    <row r="248" spans="1:9" s="9" customFormat="1" ht="15" x14ac:dyDescent="0.25">
      <c r="A248" s="725"/>
      <c r="B248" s="14">
        <f t="shared" si="6"/>
        <v>221</v>
      </c>
      <c r="C248" s="385" t="s">
        <v>139</v>
      </c>
      <c r="D248" s="57">
        <v>1</v>
      </c>
      <c r="E248" s="494" t="s">
        <v>19</v>
      </c>
      <c r="F248" s="139"/>
      <c r="G248" s="139"/>
      <c r="H248" s="139"/>
      <c r="I248" s="139"/>
    </row>
    <row r="249" spans="1:9" s="9" customFormat="1" ht="15" x14ac:dyDescent="0.25">
      <c r="A249" s="725"/>
      <c r="B249" s="14">
        <f t="shared" si="6"/>
        <v>222</v>
      </c>
      <c r="C249" s="385" t="s">
        <v>140</v>
      </c>
      <c r="D249" s="384">
        <v>1</v>
      </c>
      <c r="E249" s="494" t="s">
        <v>19</v>
      </c>
      <c r="F249" s="139"/>
      <c r="G249" s="139"/>
      <c r="H249" s="139"/>
      <c r="I249" s="139"/>
    </row>
    <row r="250" spans="1:9" s="9" customFormat="1" thickBot="1" x14ac:dyDescent="0.3">
      <c r="A250" s="725"/>
      <c r="B250" s="14">
        <f t="shared" si="6"/>
        <v>223</v>
      </c>
      <c r="C250" s="385" t="s">
        <v>141</v>
      </c>
      <c r="D250" s="39">
        <v>0</v>
      </c>
      <c r="E250" s="642" t="s">
        <v>19</v>
      </c>
      <c r="F250" s="139">
        <f>COUNTIF(E251:E252,"s")</f>
        <v>0</v>
      </c>
      <c r="G250" s="139"/>
      <c r="H250" s="139"/>
      <c r="I250" s="139"/>
    </row>
    <row r="251" spans="1:9" s="9" customFormat="1" ht="15" x14ac:dyDescent="0.25">
      <c r="A251" s="725"/>
      <c r="B251" s="14">
        <f t="shared" si="6"/>
        <v>224</v>
      </c>
      <c r="C251" s="1" t="s">
        <v>218</v>
      </c>
      <c r="D251" s="286">
        <v>1</v>
      </c>
      <c r="E251" s="632" t="s">
        <v>19</v>
      </c>
      <c r="F251" s="137" t="str">
        <f>IF(F250&gt;1,"ERROR, seleccionar només una S","")</f>
        <v/>
      </c>
      <c r="G251" s="139"/>
      <c r="H251" s="139"/>
      <c r="I251" s="139"/>
    </row>
    <row r="252" spans="1:9" s="9" customFormat="1" thickBot="1" x14ac:dyDescent="0.3">
      <c r="A252" s="725"/>
      <c r="B252" s="14">
        <f t="shared" si="6"/>
        <v>225</v>
      </c>
      <c r="C252" s="1" t="s">
        <v>142</v>
      </c>
      <c r="D252" s="17">
        <v>2</v>
      </c>
      <c r="E252" s="633" t="s">
        <v>19</v>
      </c>
      <c r="F252" s="139">
        <f>COUNTIF(E253:E255,"s")</f>
        <v>0</v>
      </c>
      <c r="G252" s="139"/>
      <c r="H252" s="139"/>
      <c r="I252" s="139"/>
    </row>
    <row r="253" spans="1:9" s="9" customFormat="1" ht="15" x14ac:dyDescent="0.25">
      <c r="A253" s="725"/>
      <c r="B253" s="14">
        <f t="shared" si="6"/>
        <v>226</v>
      </c>
      <c r="C253" s="1" t="s">
        <v>143</v>
      </c>
      <c r="D253" s="286">
        <v>1</v>
      </c>
      <c r="E253" s="632" t="s">
        <v>19</v>
      </c>
      <c r="F253" s="137" t="str">
        <f>IF(F252&gt;1,"ERROR, seleccionar només una S","")</f>
        <v/>
      </c>
      <c r="G253" s="139"/>
      <c r="H253" s="139"/>
      <c r="I253" s="139"/>
    </row>
    <row r="254" spans="1:9" s="9" customFormat="1" ht="15" x14ac:dyDescent="0.25">
      <c r="A254" s="725"/>
      <c r="B254" s="14">
        <f t="shared" si="6"/>
        <v>227</v>
      </c>
      <c r="C254" s="1" t="s">
        <v>144</v>
      </c>
      <c r="D254" s="424">
        <v>2</v>
      </c>
      <c r="E254" s="634" t="s">
        <v>19</v>
      </c>
      <c r="F254" s="137"/>
      <c r="G254" s="139"/>
      <c r="H254" s="139"/>
      <c r="I254" s="139"/>
    </row>
    <row r="255" spans="1:9" s="9" customFormat="1" thickBot="1" x14ac:dyDescent="0.3">
      <c r="A255" s="725"/>
      <c r="B255" s="14">
        <f t="shared" si="6"/>
        <v>228</v>
      </c>
      <c r="C255" s="18" t="s">
        <v>145</v>
      </c>
      <c r="D255" s="17">
        <v>3</v>
      </c>
      <c r="E255" s="633" t="s">
        <v>19</v>
      </c>
      <c r="F255" s="70">
        <f>COUNTIF(E256:E257,"s")</f>
        <v>0</v>
      </c>
      <c r="G255" s="139"/>
      <c r="H255" s="139"/>
      <c r="I255" s="139"/>
    </row>
    <row r="256" spans="1:9" s="9" customFormat="1" ht="15" x14ac:dyDescent="0.25">
      <c r="A256" s="725"/>
      <c r="B256" s="14">
        <f t="shared" si="6"/>
        <v>229</v>
      </c>
      <c r="C256" s="1" t="s">
        <v>146</v>
      </c>
      <c r="D256" s="286">
        <v>1</v>
      </c>
      <c r="E256" s="632" t="s">
        <v>19</v>
      </c>
      <c r="F256" s="137" t="str">
        <f>IF(F255&gt;1,"ERROR, seleccionar només una S","")</f>
        <v/>
      </c>
      <c r="G256" s="139"/>
      <c r="H256" s="139"/>
      <c r="I256" s="139"/>
    </row>
    <row r="257" spans="1:9" s="9" customFormat="1" thickBot="1" x14ac:dyDescent="0.3">
      <c r="A257" s="725"/>
      <c r="B257" s="14">
        <f t="shared" si="6"/>
        <v>230</v>
      </c>
      <c r="C257" s="18" t="s">
        <v>147</v>
      </c>
      <c r="D257" s="17">
        <v>2</v>
      </c>
      <c r="E257" s="633" t="s">
        <v>19</v>
      </c>
      <c r="F257" s="139">
        <f>COUNTIF(E258:E259,"s")</f>
        <v>0</v>
      </c>
      <c r="G257" s="139"/>
      <c r="H257" s="139"/>
      <c r="I257" s="139"/>
    </row>
    <row r="258" spans="1:9" s="9" customFormat="1" ht="15" x14ac:dyDescent="0.25">
      <c r="A258" s="725"/>
      <c r="B258" s="14">
        <f t="shared" si="6"/>
        <v>231</v>
      </c>
      <c r="C258" s="18" t="s">
        <v>148</v>
      </c>
      <c r="D258" s="286">
        <v>1</v>
      </c>
      <c r="E258" s="651" t="s">
        <v>19</v>
      </c>
      <c r="F258" s="137" t="str">
        <f>IF(F257&gt;1,"ERROR, seleccionar només una S","")</f>
        <v/>
      </c>
      <c r="G258" s="139"/>
      <c r="H258" s="139"/>
      <c r="I258" s="139"/>
    </row>
    <row r="259" spans="1:9" s="9" customFormat="1" thickBot="1" x14ac:dyDescent="0.3">
      <c r="A259" s="725"/>
      <c r="B259" s="14">
        <f t="shared" si="6"/>
        <v>232</v>
      </c>
      <c r="C259" s="18" t="s">
        <v>149</v>
      </c>
      <c r="D259" s="17">
        <v>2</v>
      </c>
      <c r="E259" s="634" t="s">
        <v>19</v>
      </c>
      <c r="F259" s="137"/>
      <c r="G259" s="139"/>
      <c r="H259" s="139"/>
      <c r="I259" s="139"/>
    </row>
    <row r="260" spans="1:9" s="9" customFormat="1" ht="30" x14ac:dyDescent="0.25">
      <c r="A260" s="725"/>
      <c r="B260" s="14">
        <f t="shared" si="6"/>
        <v>233</v>
      </c>
      <c r="C260" s="376" t="s">
        <v>398</v>
      </c>
      <c r="D260" s="380">
        <v>10</v>
      </c>
      <c r="E260" s="486" t="s">
        <v>19</v>
      </c>
      <c r="F260" s="139"/>
      <c r="G260" s="139"/>
      <c r="H260" s="139"/>
      <c r="I260" s="139"/>
    </row>
    <row r="261" spans="1:9" s="9" customFormat="1" ht="60" x14ac:dyDescent="0.25">
      <c r="A261" s="725"/>
      <c r="B261" s="14">
        <f t="shared" si="6"/>
        <v>234</v>
      </c>
      <c r="C261" s="376" t="s">
        <v>399</v>
      </c>
      <c r="D261" s="381">
        <v>10</v>
      </c>
      <c r="E261" s="494" t="s">
        <v>19</v>
      </c>
      <c r="F261" s="139"/>
      <c r="G261" s="139"/>
      <c r="H261" s="139"/>
      <c r="I261" s="139"/>
    </row>
    <row r="262" spans="1:9" s="9" customFormat="1" ht="15" x14ac:dyDescent="0.25">
      <c r="A262" s="725"/>
      <c r="B262" s="14">
        <f t="shared" si="6"/>
        <v>235</v>
      </c>
      <c r="C262" s="19" t="s">
        <v>150</v>
      </c>
      <c r="D262" s="381">
        <v>10</v>
      </c>
      <c r="E262" s="494" t="s">
        <v>19</v>
      </c>
      <c r="F262" s="139"/>
      <c r="G262" s="139"/>
      <c r="H262" s="139"/>
      <c r="I262" s="139"/>
    </row>
    <row r="263" spans="1:9" s="9" customFormat="1" ht="45" x14ac:dyDescent="0.25">
      <c r="A263" s="725"/>
      <c r="B263" s="14">
        <f t="shared" si="6"/>
        <v>236</v>
      </c>
      <c r="C263" s="19" t="s">
        <v>238</v>
      </c>
      <c r="D263" s="57">
        <v>5</v>
      </c>
      <c r="E263" s="494" t="s">
        <v>19</v>
      </c>
      <c r="F263" s="139"/>
      <c r="G263" s="139"/>
      <c r="H263" s="139"/>
      <c r="I263" s="139"/>
    </row>
    <row r="264" spans="1:9" s="9" customFormat="1" ht="30" x14ac:dyDescent="0.25">
      <c r="A264" s="725"/>
      <c r="B264" s="14">
        <f t="shared" si="6"/>
        <v>237</v>
      </c>
      <c r="C264" s="19" t="s">
        <v>400</v>
      </c>
      <c r="D264" s="57">
        <v>5</v>
      </c>
      <c r="E264" s="494" t="s">
        <v>19</v>
      </c>
      <c r="F264" s="139"/>
      <c r="G264" s="139"/>
      <c r="H264" s="139"/>
      <c r="I264" s="139"/>
    </row>
    <row r="265" spans="1:9" s="9" customFormat="1" ht="15" x14ac:dyDescent="0.25">
      <c r="A265" s="725"/>
      <c r="B265" s="14">
        <f t="shared" si="6"/>
        <v>238</v>
      </c>
      <c r="C265" s="19" t="s">
        <v>119</v>
      </c>
      <c r="D265" s="57">
        <v>5</v>
      </c>
      <c r="E265" s="494" t="s">
        <v>19</v>
      </c>
      <c r="F265" s="139"/>
      <c r="G265" s="139"/>
      <c r="H265" s="139"/>
      <c r="I265" s="139"/>
    </row>
    <row r="266" spans="1:9" s="9" customFormat="1" ht="45.75" thickBot="1" x14ac:dyDescent="0.3">
      <c r="A266" s="725"/>
      <c r="B266" s="14">
        <f t="shared" si="6"/>
        <v>239</v>
      </c>
      <c r="C266" s="61" t="s">
        <v>239</v>
      </c>
      <c r="D266" s="216">
        <v>0</v>
      </c>
      <c r="E266" s="544" t="s">
        <v>19</v>
      </c>
      <c r="F266" s="139"/>
      <c r="G266" s="139"/>
      <c r="H266" s="139"/>
      <c r="I266" s="139"/>
    </row>
    <row r="267" spans="1:9" s="9" customFormat="1" thickBot="1" x14ac:dyDescent="0.3">
      <c r="A267" s="759" t="s">
        <v>265</v>
      </c>
      <c r="B267" s="730"/>
      <c r="C267" s="730"/>
      <c r="D267" s="730"/>
      <c r="E267" s="606" t="s">
        <v>19</v>
      </c>
      <c r="F267" s="139"/>
      <c r="G267" s="139"/>
      <c r="H267" s="139"/>
      <c r="I267" s="139"/>
    </row>
    <row r="268" spans="1:9" s="9" customFormat="1" ht="60" x14ac:dyDescent="0.25">
      <c r="A268" s="181" t="s">
        <v>151</v>
      </c>
      <c r="B268" s="14">
        <f>B266+1</f>
        <v>240</v>
      </c>
      <c r="C268" s="373" t="s">
        <v>152</v>
      </c>
      <c r="D268" s="347">
        <v>0</v>
      </c>
      <c r="E268" s="640" t="s">
        <v>19</v>
      </c>
      <c r="F268" s="139"/>
      <c r="G268" s="139"/>
      <c r="H268" s="139"/>
      <c r="I268" s="139"/>
    </row>
    <row r="269" spans="1:9" s="9" customFormat="1" ht="30" x14ac:dyDescent="0.25">
      <c r="A269" s="181" t="s">
        <v>11</v>
      </c>
      <c r="B269" s="14">
        <f t="shared" si="6"/>
        <v>241</v>
      </c>
      <c r="C269" s="364" t="s">
        <v>12</v>
      </c>
      <c r="D269" s="39">
        <v>0</v>
      </c>
      <c r="E269" s="494" t="s">
        <v>19</v>
      </c>
      <c r="F269" s="139"/>
      <c r="G269" s="139"/>
      <c r="H269" s="139"/>
      <c r="I269" s="139"/>
    </row>
    <row r="270" spans="1:9" s="9" customFormat="1" ht="30" x14ac:dyDescent="0.25">
      <c r="A270" s="738" t="s">
        <v>153</v>
      </c>
      <c r="B270" s="14">
        <f t="shared" si="6"/>
        <v>242</v>
      </c>
      <c r="C270" s="19" t="s">
        <v>154</v>
      </c>
      <c r="D270" s="39">
        <v>0</v>
      </c>
      <c r="E270" s="494" t="s">
        <v>19</v>
      </c>
      <c r="F270" s="139"/>
      <c r="G270" s="139"/>
      <c r="H270" s="139"/>
      <c r="I270" s="139"/>
    </row>
    <row r="271" spans="1:9" s="9" customFormat="1" ht="30.75" thickBot="1" x14ac:dyDescent="0.3">
      <c r="A271" s="739"/>
      <c r="B271" s="14">
        <f t="shared" si="6"/>
        <v>243</v>
      </c>
      <c r="C271" s="19" t="s">
        <v>240</v>
      </c>
      <c r="D271" s="356">
        <v>0</v>
      </c>
      <c r="E271" s="642" t="s">
        <v>19</v>
      </c>
      <c r="F271" s="139">
        <f>COUNTIF(E272:E273,"s")</f>
        <v>0</v>
      </c>
      <c r="G271" s="139"/>
      <c r="H271" s="139"/>
      <c r="I271" s="139"/>
    </row>
    <row r="272" spans="1:9" s="9" customFormat="1" ht="30" x14ac:dyDescent="0.25">
      <c r="A272" s="739"/>
      <c r="B272" s="14">
        <f t="shared" si="6"/>
        <v>244</v>
      </c>
      <c r="C272" s="18" t="s">
        <v>241</v>
      </c>
      <c r="D272" s="286">
        <v>10</v>
      </c>
      <c r="E272" s="632" t="s">
        <v>19</v>
      </c>
      <c r="F272" s="137" t="str">
        <f>IF(F271&gt;1,"ERROR, seleccionar només una S","")</f>
        <v/>
      </c>
      <c r="G272" s="139"/>
      <c r="H272" s="139"/>
      <c r="I272" s="139"/>
    </row>
    <row r="273" spans="1:9" s="9" customFormat="1" ht="30.75" thickBot="1" x14ac:dyDescent="0.3">
      <c r="A273" s="739"/>
      <c r="B273" s="14">
        <f t="shared" si="6"/>
        <v>245</v>
      </c>
      <c r="C273" s="18" t="s">
        <v>242</v>
      </c>
      <c r="D273" s="17">
        <v>15</v>
      </c>
      <c r="E273" s="633" t="s">
        <v>19</v>
      </c>
      <c r="F273" s="137"/>
      <c r="G273" s="139"/>
      <c r="H273" s="139"/>
      <c r="I273" s="139"/>
    </row>
    <row r="274" spans="1:9" s="9" customFormat="1" ht="15" x14ac:dyDescent="0.25">
      <c r="A274" s="739"/>
      <c r="B274" s="14">
        <f t="shared" si="6"/>
        <v>246</v>
      </c>
      <c r="C274" s="19" t="s">
        <v>155</v>
      </c>
      <c r="D274" s="294">
        <v>0</v>
      </c>
      <c r="E274" s="486" t="s">
        <v>19</v>
      </c>
      <c r="F274" s="139"/>
      <c r="G274" s="139"/>
      <c r="H274" s="139"/>
      <c r="I274" s="139"/>
    </row>
    <row r="275" spans="1:9" s="9" customFormat="1" ht="15" x14ac:dyDescent="0.25">
      <c r="A275" s="739"/>
      <c r="B275" s="14">
        <f t="shared" si="6"/>
        <v>247</v>
      </c>
      <c r="C275" s="19" t="s">
        <v>156</v>
      </c>
      <c r="D275" s="211">
        <v>5</v>
      </c>
      <c r="E275" s="494" t="s">
        <v>19</v>
      </c>
      <c r="F275" s="139"/>
      <c r="G275" s="139"/>
      <c r="H275" s="139"/>
      <c r="I275" s="139"/>
    </row>
    <row r="276" spans="1:9" s="9" customFormat="1" thickBot="1" x14ac:dyDescent="0.3">
      <c r="A276" s="739"/>
      <c r="B276" s="14">
        <f t="shared" si="6"/>
        <v>248</v>
      </c>
      <c r="C276" s="19" t="s">
        <v>157</v>
      </c>
      <c r="D276" s="371">
        <v>10</v>
      </c>
      <c r="E276" s="642" t="s">
        <v>19</v>
      </c>
      <c r="F276" s="139">
        <f>COUNTIF(E277:E278,"s")</f>
        <v>0</v>
      </c>
      <c r="G276" s="139"/>
      <c r="H276" s="139"/>
      <c r="I276" s="139"/>
    </row>
    <row r="277" spans="1:9" s="9" customFormat="1" ht="15" x14ac:dyDescent="0.25">
      <c r="A277" s="739"/>
      <c r="B277" s="14">
        <f t="shared" si="6"/>
        <v>249</v>
      </c>
      <c r="C277" s="18" t="s">
        <v>158</v>
      </c>
      <c r="D277" s="286">
        <v>10</v>
      </c>
      <c r="E277" s="632" t="s">
        <v>19</v>
      </c>
      <c r="F277" s="137" t="str">
        <f>IF(F276&gt;1,"ERROR, seleccionar només una S","")</f>
        <v/>
      </c>
      <c r="G277" s="139"/>
      <c r="H277" s="139"/>
      <c r="I277" s="139"/>
    </row>
    <row r="278" spans="1:9" s="9" customFormat="1" thickBot="1" x14ac:dyDescent="0.3">
      <c r="A278" s="739"/>
      <c r="B278" s="14">
        <f t="shared" si="6"/>
        <v>250</v>
      </c>
      <c r="C278" s="18" t="s">
        <v>159</v>
      </c>
      <c r="D278" s="17">
        <v>15</v>
      </c>
      <c r="E278" s="633" t="s">
        <v>19</v>
      </c>
      <c r="F278" s="137"/>
      <c r="G278" s="139"/>
      <c r="H278" s="139"/>
      <c r="I278" s="139"/>
    </row>
    <row r="279" spans="1:9" s="9" customFormat="1" ht="30" x14ac:dyDescent="0.25">
      <c r="A279" s="739"/>
      <c r="B279" s="14">
        <f t="shared" si="6"/>
        <v>251</v>
      </c>
      <c r="C279" s="19" t="s">
        <v>160</v>
      </c>
      <c r="D279" s="260">
        <v>10</v>
      </c>
      <c r="E279" s="486" t="s">
        <v>19</v>
      </c>
      <c r="F279" s="139"/>
      <c r="G279" s="139"/>
      <c r="H279" s="139"/>
      <c r="I279" s="139"/>
    </row>
    <row r="280" spans="1:9" s="9" customFormat="1" ht="30" x14ac:dyDescent="0.25">
      <c r="A280" s="739"/>
      <c r="B280" s="14">
        <f t="shared" si="6"/>
        <v>252</v>
      </c>
      <c r="C280" s="19" t="s">
        <v>243</v>
      </c>
      <c r="D280" s="57">
        <v>5</v>
      </c>
      <c r="E280" s="494" t="s">
        <v>19</v>
      </c>
      <c r="F280" s="139"/>
      <c r="G280" s="139"/>
      <c r="H280" s="139"/>
      <c r="I280" s="139"/>
    </row>
    <row r="281" spans="1:9" s="9" customFormat="1" ht="15" x14ac:dyDescent="0.25">
      <c r="A281" s="739"/>
      <c r="B281" s="14">
        <f t="shared" si="6"/>
        <v>253</v>
      </c>
      <c r="C281" s="19" t="s">
        <v>161</v>
      </c>
      <c r="D281" s="57">
        <v>5</v>
      </c>
      <c r="E281" s="494" t="s">
        <v>19</v>
      </c>
      <c r="F281" s="139"/>
      <c r="G281" s="139"/>
      <c r="H281" s="139"/>
      <c r="I281" s="139"/>
    </row>
    <row r="282" spans="1:9" s="9" customFormat="1" ht="30" x14ac:dyDescent="0.25">
      <c r="A282" s="739"/>
      <c r="B282" s="14">
        <f t="shared" si="6"/>
        <v>254</v>
      </c>
      <c r="C282" s="19" t="s">
        <v>428</v>
      </c>
      <c r="D282" s="57">
        <v>10</v>
      </c>
      <c r="E282" s="494" t="s">
        <v>19</v>
      </c>
      <c r="F282" s="139"/>
      <c r="G282" s="139"/>
      <c r="H282" s="139"/>
      <c r="I282" s="139"/>
    </row>
    <row r="283" spans="1:9" s="9" customFormat="1" ht="45" x14ac:dyDescent="0.25">
      <c r="A283" s="739"/>
      <c r="B283" s="14">
        <f t="shared" si="6"/>
        <v>255</v>
      </c>
      <c r="C283" s="19" t="s">
        <v>429</v>
      </c>
      <c r="D283" s="57">
        <v>10</v>
      </c>
      <c r="E283" s="494" t="s">
        <v>19</v>
      </c>
      <c r="F283" s="139"/>
      <c r="G283" s="139"/>
      <c r="H283" s="139"/>
      <c r="I283" s="139"/>
    </row>
    <row r="284" spans="1:9" s="9" customFormat="1" ht="45" x14ac:dyDescent="0.25">
      <c r="A284" s="739"/>
      <c r="B284" s="14">
        <f t="shared" si="6"/>
        <v>256</v>
      </c>
      <c r="C284" s="40" t="s">
        <v>430</v>
      </c>
      <c r="D284" s="57">
        <v>10</v>
      </c>
      <c r="E284" s="494" t="s">
        <v>19</v>
      </c>
      <c r="F284" s="139"/>
      <c r="G284" s="139"/>
      <c r="H284" s="139"/>
      <c r="I284" s="139"/>
    </row>
    <row r="285" spans="1:9" s="9" customFormat="1" ht="15" x14ac:dyDescent="0.25">
      <c r="A285" s="739"/>
      <c r="B285" s="14">
        <f t="shared" si="6"/>
        <v>257</v>
      </c>
      <c r="C285" s="40" t="s">
        <v>447</v>
      </c>
      <c r="D285" s="57">
        <v>15</v>
      </c>
      <c r="E285" s="494" t="s">
        <v>19</v>
      </c>
      <c r="F285" s="139"/>
      <c r="G285" s="139"/>
      <c r="H285" s="139"/>
      <c r="I285" s="139"/>
    </row>
    <row r="286" spans="1:9" s="9" customFormat="1" ht="15" x14ac:dyDescent="0.25">
      <c r="A286" s="739"/>
      <c r="B286" s="14">
        <f t="shared" si="6"/>
        <v>258</v>
      </c>
      <c r="C286" s="368" t="s">
        <v>401</v>
      </c>
      <c r="D286" s="57">
        <v>5</v>
      </c>
      <c r="E286" s="494" t="s">
        <v>19</v>
      </c>
      <c r="F286" s="139"/>
      <c r="G286" s="139"/>
      <c r="H286" s="139"/>
      <c r="I286" s="139"/>
    </row>
    <row r="287" spans="1:9" s="9" customFormat="1" ht="15" x14ac:dyDescent="0.25">
      <c r="A287" s="739"/>
      <c r="B287" s="14">
        <f t="shared" si="6"/>
        <v>259</v>
      </c>
      <c r="C287" s="40" t="s">
        <v>162</v>
      </c>
      <c r="D287" s="57">
        <v>5</v>
      </c>
      <c r="E287" s="494" t="s">
        <v>19</v>
      </c>
      <c r="F287" s="139"/>
      <c r="G287" s="139"/>
      <c r="H287" s="139"/>
      <c r="I287" s="139"/>
    </row>
    <row r="288" spans="1:9" s="9" customFormat="1" ht="30" x14ac:dyDescent="0.25">
      <c r="A288" s="739"/>
      <c r="B288" s="14">
        <f t="shared" si="6"/>
        <v>260</v>
      </c>
      <c r="C288" s="40" t="s">
        <v>163</v>
      </c>
      <c r="D288" s="57">
        <v>5</v>
      </c>
      <c r="E288" s="494" t="s">
        <v>19</v>
      </c>
      <c r="F288" s="139"/>
      <c r="G288" s="139"/>
      <c r="H288" s="139"/>
      <c r="I288" s="139"/>
    </row>
    <row r="289" spans="1:9" s="9" customFormat="1" ht="45.75" thickBot="1" x14ac:dyDescent="0.3">
      <c r="A289" s="739"/>
      <c r="B289" s="50">
        <f t="shared" si="6"/>
        <v>261</v>
      </c>
      <c r="C289" s="369" t="s">
        <v>244</v>
      </c>
      <c r="D289" s="216">
        <v>0</v>
      </c>
      <c r="E289" s="544" t="s">
        <v>19</v>
      </c>
      <c r="F289" s="139"/>
      <c r="G289" s="139"/>
      <c r="H289" s="139"/>
      <c r="I289" s="139"/>
    </row>
    <row r="290" spans="1:9" s="9" customFormat="1" thickBot="1" x14ac:dyDescent="0.3">
      <c r="A290" s="759" t="s">
        <v>266</v>
      </c>
      <c r="B290" s="730"/>
      <c r="C290" s="730"/>
      <c r="D290" s="755"/>
      <c r="E290" s="210" t="s">
        <v>10</v>
      </c>
      <c r="F290" s="139"/>
      <c r="G290" s="139"/>
      <c r="H290" s="139"/>
      <c r="I290" s="139"/>
    </row>
    <row r="291" spans="1:9" s="9" customFormat="1" thickBot="1" x14ac:dyDescent="0.3">
      <c r="A291" s="740" t="s">
        <v>164</v>
      </c>
      <c r="B291" s="13">
        <f>B289+1</f>
        <v>262</v>
      </c>
      <c r="C291" s="366" t="s">
        <v>349</v>
      </c>
      <c r="D291" s="485">
        <v>10</v>
      </c>
      <c r="E291" s="645" t="s">
        <v>19</v>
      </c>
      <c r="F291" s="139">
        <f>COUNTIF(E292:E293,"s")</f>
        <v>0</v>
      </c>
      <c r="G291" s="139"/>
      <c r="H291" s="139"/>
      <c r="I291" s="139"/>
    </row>
    <row r="292" spans="1:9" s="9" customFormat="1" ht="30" x14ac:dyDescent="0.25">
      <c r="A292" s="715"/>
      <c r="B292" s="14">
        <f t="shared" si="6"/>
        <v>263</v>
      </c>
      <c r="C292" s="41" t="s">
        <v>165</v>
      </c>
      <c r="D292" s="286">
        <v>15</v>
      </c>
      <c r="E292" s="643" t="s">
        <v>19</v>
      </c>
      <c r="F292" s="137" t="str">
        <f>IF(F291&gt;1,"ERROR, seleccionar només una S","")</f>
        <v/>
      </c>
      <c r="G292" s="139"/>
      <c r="H292" s="139"/>
      <c r="I292" s="139"/>
    </row>
    <row r="293" spans="1:9" s="9" customFormat="1" ht="30.75" thickBot="1" x14ac:dyDescent="0.3">
      <c r="A293" s="715"/>
      <c r="B293" s="14">
        <f t="shared" si="6"/>
        <v>264</v>
      </c>
      <c r="C293" s="41" t="s">
        <v>166</v>
      </c>
      <c r="D293" s="17">
        <v>20</v>
      </c>
      <c r="E293" s="644" t="s">
        <v>19</v>
      </c>
      <c r="F293" s="137"/>
      <c r="G293" s="139"/>
      <c r="H293" s="139"/>
      <c r="I293" s="139"/>
    </row>
    <row r="294" spans="1:9" s="9" customFormat="1" ht="15" x14ac:dyDescent="0.25">
      <c r="A294" s="715"/>
      <c r="B294" s="14">
        <f t="shared" si="6"/>
        <v>265</v>
      </c>
      <c r="C294" s="40" t="s">
        <v>167</v>
      </c>
      <c r="D294" s="404">
        <v>20</v>
      </c>
      <c r="E294" s="640" t="s">
        <v>19</v>
      </c>
      <c r="F294" s="139"/>
      <c r="G294" s="139"/>
      <c r="H294" s="139"/>
      <c r="I294" s="139"/>
    </row>
    <row r="295" spans="1:9" s="9" customFormat="1" ht="15" x14ac:dyDescent="0.25">
      <c r="A295" s="715"/>
      <c r="B295" s="14">
        <f t="shared" si="6"/>
        <v>266</v>
      </c>
      <c r="C295" s="40" t="s">
        <v>168</v>
      </c>
      <c r="D295" s="15">
        <v>5</v>
      </c>
      <c r="E295" s="494" t="s">
        <v>19</v>
      </c>
      <c r="F295" s="139"/>
      <c r="G295" s="139"/>
      <c r="H295" s="139"/>
      <c r="I295" s="139"/>
    </row>
    <row r="296" spans="1:9" s="9" customFormat="1" ht="15" x14ac:dyDescent="0.25">
      <c r="A296" s="715"/>
      <c r="B296" s="14">
        <f t="shared" si="6"/>
        <v>267</v>
      </c>
      <c r="C296" s="40" t="s">
        <v>119</v>
      </c>
      <c r="D296" s="15">
        <v>5</v>
      </c>
      <c r="E296" s="494" t="s">
        <v>19</v>
      </c>
      <c r="F296" s="139"/>
      <c r="G296" s="139"/>
      <c r="H296" s="139"/>
      <c r="I296" s="139"/>
    </row>
    <row r="297" spans="1:9" s="9" customFormat="1" ht="45" x14ac:dyDescent="0.25">
      <c r="A297" s="715"/>
      <c r="B297" s="14">
        <f t="shared" si="6"/>
        <v>268</v>
      </c>
      <c r="C297" s="40" t="s">
        <v>350</v>
      </c>
      <c r="D297" s="351">
        <v>0</v>
      </c>
      <c r="E297" s="494" t="s">
        <v>19</v>
      </c>
      <c r="F297" s="139"/>
      <c r="G297" s="139"/>
      <c r="H297" s="139"/>
      <c r="I297" s="139"/>
    </row>
    <row r="298" spans="1:9" s="9" customFormat="1" ht="45" x14ac:dyDescent="0.25">
      <c r="A298" s="715"/>
      <c r="B298" s="14">
        <f t="shared" ref="B298:B342" si="7">B297+1</f>
        <v>269</v>
      </c>
      <c r="C298" s="40" t="s">
        <v>402</v>
      </c>
      <c r="D298" s="351">
        <v>0</v>
      </c>
      <c r="E298" s="494" t="s">
        <v>19</v>
      </c>
      <c r="F298" s="139"/>
      <c r="G298" s="139"/>
      <c r="H298" s="139"/>
      <c r="I298" s="139"/>
    </row>
    <row r="299" spans="1:9" s="9" customFormat="1" ht="15" x14ac:dyDescent="0.25">
      <c r="A299" s="722" t="s">
        <v>169</v>
      </c>
      <c r="B299" s="14">
        <f t="shared" si="7"/>
        <v>270</v>
      </c>
      <c r="C299" s="40" t="s">
        <v>170</v>
      </c>
      <c r="D299" s="15">
        <v>5</v>
      </c>
      <c r="E299" s="494" t="s">
        <v>19</v>
      </c>
      <c r="F299" s="139"/>
      <c r="G299" s="139"/>
      <c r="H299" s="139"/>
      <c r="I299" s="139"/>
    </row>
    <row r="300" spans="1:9" s="9" customFormat="1" ht="15" x14ac:dyDescent="0.25">
      <c r="A300" s="723"/>
      <c r="B300" s="14">
        <f t="shared" si="7"/>
        <v>271</v>
      </c>
      <c r="C300" s="19" t="s">
        <v>171</v>
      </c>
      <c r="D300" s="15">
        <v>5</v>
      </c>
      <c r="E300" s="494" t="s">
        <v>19</v>
      </c>
      <c r="F300" s="139"/>
      <c r="G300" s="139"/>
      <c r="H300" s="139"/>
      <c r="I300" s="139"/>
    </row>
    <row r="301" spans="1:9" s="9" customFormat="1" ht="30" x14ac:dyDescent="0.25">
      <c r="A301" s="181" t="s">
        <v>172</v>
      </c>
      <c r="B301" s="14">
        <f t="shared" si="7"/>
        <v>272</v>
      </c>
      <c r="C301" s="364" t="s">
        <v>173</v>
      </c>
      <c r="D301" s="351">
        <v>0</v>
      </c>
      <c r="E301" s="494" t="s">
        <v>19</v>
      </c>
      <c r="F301" s="139"/>
      <c r="G301" s="139"/>
      <c r="H301" s="139"/>
      <c r="I301" s="139"/>
    </row>
    <row r="302" spans="1:9" s="9" customFormat="1" ht="30" x14ac:dyDescent="0.25">
      <c r="A302" s="182" t="s">
        <v>11</v>
      </c>
      <c r="B302" s="14">
        <f t="shared" si="7"/>
        <v>273</v>
      </c>
      <c r="C302" s="365" t="s">
        <v>12</v>
      </c>
      <c r="D302" s="390">
        <v>0</v>
      </c>
      <c r="E302" s="494" t="s">
        <v>19</v>
      </c>
      <c r="F302" s="139"/>
      <c r="G302" s="139"/>
      <c r="H302" s="139"/>
      <c r="I302" s="139"/>
    </row>
    <row r="303" spans="1:9" s="9" customFormat="1" ht="30" x14ac:dyDescent="0.25">
      <c r="A303" s="725" t="s">
        <v>18</v>
      </c>
      <c r="B303" s="14">
        <f t="shared" si="7"/>
        <v>274</v>
      </c>
      <c r="C303" s="19" t="s">
        <v>174</v>
      </c>
      <c r="D303" s="351">
        <v>0</v>
      </c>
      <c r="E303" s="494" t="s">
        <v>19</v>
      </c>
      <c r="F303" s="139"/>
      <c r="G303" s="139"/>
      <c r="H303" s="139"/>
      <c r="I303" s="139"/>
    </row>
    <row r="304" spans="1:9" s="9" customFormat="1" thickBot="1" x14ac:dyDescent="0.3">
      <c r="A304" s="725"/>
      <c r="B304" s="14">
        <f t="shared" si="7"/>
        <v>275</v>
      </c>
      <c r="C304" s="40" t="s">
        <v>175</v>
      </c>
      <c r="D304" s="390">
        <v>0</v>
      </c>
      <c r="E304" s="642" t="s">
        <v>19</v>
      </c>
      <c r="F304" s="139">
        <f>COUNTIF(E305:E306,"s")</f>
        <v>0</v>
      </c>
      <c r="G304" s="139"/>
      <c r="H304" s="139"/>
      <c r="I304" s="139"/>
    </row>
    <row r="305" spans="1:9" s="9" customFormat="1" ht="15" x14ac:dyDescent="0.25">
      <c r="A305" s="725"/>
      <c r="B305" s="14">
        <f t="shared" si="7"/>
        <v>276</v>
      </c>
      <c r="C305" s="41" t="s">
        <v>176</v>
      </c>
      <c r="D305" s="286">
        <v>15</v>
      </c>
      <c r="E305" s="632" t="s">
        <v>19</v>
      </c>
      <c r="F305" s="137" t="str">
        <f>IF(F304&gt;1,"ERROR, seleccionar només una S","")</f>
        <v/>
      </c>
      <c r="G305" s="139"/>
      <c r="H305" s="139"/>
      <c r="I305" s="139"/>
    </row>
    <row r="306" spans="1:9" s="9" customFormat="1" thickBot="1" x14ac:dyDescent="0.3">
      <c r="A306" s="725"/>
      <c r="B306" s="14">
        <f t="shared" si="7"/>
        <v>277</v>
      </c>
      <c r="C306" s="41" t="s">
        <v>177</v>
      </c>
      <c r="D306" s="17">
        <v>20</v>
      </c>
      <c r="E306" s="633" t="s">
        <v>19</v>
      </c>
      <c r="F306" s="137"/>
      <c r="G306" s="139"/>
      <c r="H306" s="139"/>
      <c r="I306" s="139"/>
    </row>
    <row r="307" spans="1:9" s="9" customFormat="1" ht="15" x14ac:dyDescent="0.25">
      <c r="A307" s="725"/>
      <c r="B307" s="14">
        <f t="shared" si="7"/>
        <v>278</v>
      </c>
      <c r="C307" s="41" t="s">
        <v>178</v>
      </c>
      <c r="D307" s="359">
        <v>0</v>
      </c>
      <c r="E307" s="486" t="s">
        <v>19</v>
      </c>
      <c r="F307" s="287"/>
      <c r="G307" s="139"/>
      <c r="H307" s="139"/>
      <c r="I307" s="139"/>
    </row>
    <row r="308" spans="1:9" s="9" customFormat="1" ht="15" x14ac:dyDescent="0.25">
      <c r="A308" s="725"/>
      <c r="B308" s="14">
        <f t="shared" si="7"/>
        <v>279</v>
      </c>
      <c r="C308" s="19" t="s">
        <v>179</v>
      </c>
      <c r="D308" s="405">
        <v>10</v>
      </c>
      <c r="E308" s="494" t="s">
        <v>19</v>
      </c>
      <c r="F308" s="139"/>
      <c r="G308" s="139"/>
      <c r="H308" s="139"/>
      <c r="I308" s="139"/>
    </row>
    <row r="309" spans="1:9" s="9" customFormat="1" ht="15" x14ac:dyDescent="0.25">
      <c r="A309" s="725"/>
      <c r="B309" s="14">
        <f t="shared" si="7"/>
        <v>280</v>
      </c>
      <c r="C309" s="19" t="s">
        <v>119</v>
      </c>
      <c r="D309" s="405">
        <v>5</v>
      </c>
      <c r="E309" s="494" t="s">
        <v>19</v>
      </c>
      <c r="F309" s="139"/>
      <c r="G309" s="139"/>
      <c r="H309" s="139"/>
      <c r="I309" s="139"/>
    </row>
    <row r="310" spans="1:9" s="9" customFormat="1" ht="15" x14ac:dyDescent="0.25">
      <c r="A310" s="725"/>
      <c r="B310" s="14">
        <f t="shared" si="7"/>
        <v>281</v>
      </c>
      <c r="C310" s="19" t="s">
        <v>431</v>
      </c>
      <c r="D310" s="351">
        <v>0</v>
      </c>
      <c r="E310" s="494" t="s">
        <v>19</v>
      </c>
      <c r="F310" s="139"/>
      <c r="G310" s="139"/>
      <c r="H310" s="139"/>
      <c r="I310" s="139"/>
    </row>
    <row r="311" spans="1:9" s="9" customFormat="1" ht="30" x14ac:dyDescent="0.25">
      <c r="A311" s="725"/>
      <c r="B311" s="14">
        <f t="shared" si="7"/>
        <v>282</v>
      </c>
      <c r="C311" s="362" t="s">
        <v>484</v>
      </c>
      <c r="D311" s="351">
        <v>0</v>
      </c>
      <c r="E311" s="494" t="s">
        <v>19</v>
      </c>
      <c r="F311" s="139"/>
      <c r="G311" s="139"/>
      <c r="H311" s="139"/>
      <c r="I311" s="139"/>
    </row>
    <row r="312" spans="1:9" s="9" customFormat="1" ht="15" x14ac:dyDescent="0.25">
      <c r="A312" s="725"/>
      <c r="B312" s="14">
        <f t="shared" si="7"/>
        <v>283</v>
      </c>
      <c r="C312" s="19" t="s">
        <v>180</v>
      </c>
      <c r="D312" s="15">
        <v>15</v>
      </c>
      <c r="E312" s="494" t="s">
        <v>19</v>
      </c>
      <c r="F312" s="139"/>
      <c r="G312" s="139"/>
      <c r="H312" s="139"/>
      <c r="I312" s="139"/>
    </row>
    <row r="313" spans="1:9" s="9" customFormat="1" ht="15" x14ac:dyDescent="0.25">
      <c r="A313" s="725"/>
      <c r="B313" s="14">
        <f t="shared" si="7"/>
        <v>284</v>
      </c>
      <c r="C313" s="19" t="s">
        <v>181</v>
      </c>
      <c r="D313" s="15">
        <v>15</v>
      </c>
      <c r="E313" s="494" t="s">
        <v>19</v>
      </c>
      <c r="F313" s="139"/>
      <c r="G313" s="139"/>
      <c r="H313" s="139"/>
      <c r="I313" s="139"/>
    </row>
    <row r="314" spans="1:9" s="9" customFormat="1" ht="15" x14ac:dyDescent="0.25">
      <c r="A314" s="725"/>
      <c r="B314" s="14">
        <f t="shared" si="7"/>
        <v>285</v>
      </c>
      <c r="C314" s="19" t="s">
        <v>182</v>
      </c>
      <c r="D314" s="57">
        <v>15</v>
      </c>
      <c r="E314" s="494" t="s">
        <v>19</v>
      </c>
      <c r="F314" s="139"/>
      <c r="G314" s="139"/>
      <c r="H314" s="139"/>
      <c r="I314" s="139"/>
    </row>
    <row r="315" spans="1:9" s="9" customFormat="1" ht="15" x14ac:dyDescent="0.25">
      <c r="A315" s="725"/>
      <c r="B315" s="14">
        <f t="shared" si="7"/>
        <v>286</v>
      </c>
      <c r="C315" s="19" t="s">
        <v>183</v>
      </c>
      <c r="D315" s="57">
        <v>15</v>
      </c>
      <c r="E315" s="494" t="s">
        <v>19</v>
      </c>
      <c r="F315" s="139"/>
      <c r="G315" s="139"/>
      <c r="H315" s="139"/>
      <c r="I315" s="139"/>
    </row>
    <row r="316" spans="1:9" s="9" customFormat="1" ht="15" x14ac:dyDescent="0.25">
      <c r="A316" s="725"/>
      <c r="B316" s="14">
        <f t="shared" si="7"/>
        <v>287</v>
      </c>
      <c r="C316" s="19" t="s">
        <v>184</v>
      </c>
      <c r="D316" s="57">
        <v>5</v>
      </c>
      <c r="E316" s="494" t="s">
        <v>19</v>
      </c>
      <c r="F316" s="139"/>
      <c r="G316" s="139"/>
      <c r="H316" s="139"/>
      <c r="I316" s="139"/>
    </row>
    <row r="317" spans="1:9" s="9" customFormat="1" ht="15" x14ac:dyDescent="0.25">
      <c r="A317" s="725"/>
      <c r="B317" s="14">
        <f t="shared" si="7"/>
        <v>288</v>
      </c>
      <c r="C317" s="19" t="s">
        <v>185</v>
      </c>
      <c r="D317" s="57">
        <v>15</v>
      </c>
      <c r="E317" s="494" t="s">
        <v>19</v>
      </c>
      <c r="F317" s="139"/>
      <c r="G317" s="139"/>
      <c r="H317" s="139"/>
      <c r="I317" s="139"/>
    </row>
    <row r="318" spans="1:9" s="9" customFormat="1" ht="15" x14ac:dyDescent="0.25">
      <c r="A318" s="725"/>
      <c r="B318" s="14">
        <f t="shared" si="7"/>
        <v>289</v>
      </c>
      <c r="C318" s="40" t="s">
        <v>186</v>
      </c>
      <c r="D318" s="57">
        <v>10</v>
      </c>
      <c r="E318" s="494" t="s">
        <v>19</v>
      </c>
      <c r="F318" s="139"/>
      <c r="G318" s="139"/>
      <c r="H318" s="139"/>
      <c r="I318" s="139"/>
    </row>
    <row r="319" spans="1:9" s="9" customFormat="1" ht="15" x14ac:dyDescent="0.25">
      <c r="A319" s="725"/>
      <c r="B319" s="14">
        <f t="shared" si="7"/>
        <v>290</v>
      </c>
      <c r="C319" s="19" t="s">
        <v>187</v>
      </c>
      <c r="D319" s="39">
        <v>0</v>
      </c>
      <c r="E319" s="494" t="s">
        <v>19</v>
      </c>
      <c r="F319" s="139"/>
      <c r="G319" s="139"/>
      <c r="H319" s="139"/>
      <c r="I319" s="139"/>
    </row>
    <row r="320" spans="1:9" s="9" customFormat="1" ht="15" x14ac:dyDescent="0.25">
      <c r="A320" s="725"/>
      <c r="B320" s="14">
        <f t="shared" si="7"/>
        <v>291</v>
      </c>
      <c r="C320" s="19" t="s">
        <v>188</v>
      </c>
      <c r="D320" s="39">
        <v>0</v>
      </c>
      <c r="E320" s="494" t="s">
        <v>19</v>
      </c>
      <c r="F320" s="139"/>
      <c r="G320" s="139"/>
      <c r="H320" s="139"/>
      <c r="I320" s="139"/>
    </row>
    <row r="321" spans="1:9" s="9" customFormat="1" ht="15" x14ac:dyDescent="0.25">
      <c r="A321" s="725"/>
      <c r="B321" s="14">
        <f t="shared" si="7"/>
        <v>292</v>
      </c>
      <c r="C321" s="19" t="s">
        <v>352</v>
      </c>
      <c r="D321" s="57">
        <v>5</v>
      </c>
      <c r="E321" s="494" t="s">
        <v>19</v>
      </c>
      <c r="F321" s="139"/>
      <c r="G321" s="139"/>
      <c r="H321" s="139"/>
      <c r="I321" s="139"/>
    </row>
    <row r="322" spans="1:9" s="9" customFormat="1" ht="15" x14ac:dyDescent="0.25">
      <c r="A322" s="722"/>
      <c r="B322" s="14">
        <f t="shared" si="7"/>
        <v>293</v>
      </c>
      <c r="C322" s="363" t="s">
        <v>189</v>
      </c>
      <c r="D322" s="57">
        <v>5</v>
      </c>
      <c r="E322" s="494" t="s">
        <v>19</v>
      </c>
      <c r="F322" s="139"/>
      <c r="G322" s="139"/>
      <c r="H322" s="139"/>
      <c r="I322" s="139"/>
    </row>
    <row r="323" spans="1:9" s="9" customFormat="1" ht="15" x14ac:dyDescent="0.25">
      <c r="A323" s="725"/>
      <c r="B323" s="14">
        <f t="shared" si="7"/>
        <v>294</v>
      </c>
      <c r="C323" s="19" t="s">
        <v>190</v>
      </c>
      <c r="D323" s="39">
        <v>0</v>
      </c>
      <c r="E323" s="494" t="s">
        <v>19</v>
      </c>
      <c r="F323" s="139"/>
      <c r="G323" s="139"/>
      <c r="H323" s="139"/>
      <c r="I323" s="139"/>
    </row>
    <row r="324" spans="1:9" s="9" customFormat="1" ht="30.75" thickBot="1" x14ac:dyDescent="0.3">
      <c r="A324" s="723" t="s">
        <v>191</v>
      </c>
      <c r="B324" s="14">
        <f t="shared" si="7"/>
        <v>295</v>
      </c>
      <c r="C324" s="19" t="s">
        <v>481</v>
      </c>
      <c r="D324" s="482">
        <v>5</v>
      </c>
      <c r="E324" s="642" t="s">
        <v>19</v>
      </c>
      <c r="F324" s="139">
        <f>COUNTIF(E325:E326,"s")</f>
        <v>0</v>
      </c>
      <c r="G324" s="139"/>
      <c r="H324" s="139"/>
      <c r="I324" s="139"/>
    </row>
    <row r="325" spans="1:9" s="9" customFormat="1" ht="33.75" customHeight="1" x14ac:dyDescent="0.25">
      <c r="A325" s="725"/>
      <c r="B325" s="14">
        <f t="shared" si="7"/>
        <v>296</v>
      </c>
      <c r="C325" s="18" t="s">
        <v>482</v>
      </c>
      <c r="D325" s="286">
        <v>5</v>
      </c>
      <c r="E325" s="632" t="s">
        <v>19</v>
      </c>
      <c r="F325" s="137" t="str">
        <f>IF(F324&gt;1,"ERROR, seleccionar només una S","")</f>
        <v/>
      </c>
      <c r="G325" s="139"/>
      <c r="H325" s="139"/>
      <c r="I325" s="139"/>
    </row>
    <row r="326" spans="1:9" s="9" customFormat="1" ht="34.5" customHeight="1" thickBot="1" x14ac:dyDescent="0.3">
      <c r="A326" s="725"/>
      <c r="B326" s="14">
        <f t="shared" si="7"/>
        <v>297</v>
      </c>
      <c r="C326" s="18" t="s">
        <v>483</v>
      </c>
      <c r="D326" s="17">
        <v>10</v>
      </c>
      <c r="E326" s="633" t="s">
        <v>19</v>
      </c>
      <c r="F326" s="137"/>
      <c r="G326" s="139"/>
      <c r="H326" s="139"/>
      <c r="I326" s="139"/>
    </row>
    <row r="327" spans="1:9" s="9" customFormat="1" thickBot="1" x14ac:dyDescent="0.3">
      <c r="A327" s="725"/>
      <c r="B327" s="14">
        <f t="shared" si="7"/>
        <v>298</v>
      </c>
      <c r="C327" s="19" t="s">
        <v>245</v>
      </c>
      <c r="D327" s="481">
        <v>15</v>
      </c>
      <c r="E327" s="641" t="s">
        <v>19</v>
      </c>
      <c r="F327" s="139">
        <f>COUNTIF(E328:E330,"s")</f>
        <v>0</v>
      </c>
      <c r="G327" s="139"/>
      <c r="H327" s="139"/>
      <c r="I327" s="139"/>
    </row>
    <row r="328" spans="1:9" s="9" customFormat="1" ht="15" x14ac:dyDescent="0.25">
      <c r="A328" s="725"/>
      <c r="B328" s="14">
        <f t="shared" si="7"/>
        <v>299</v>
      </c>
      <c r="C328" s="18" t="s">
        <v>246</v>
      </c>
      <c r="D328" s="286">
        <v>5</v>
      </c>
      <c r="E328" s="632" t="s">
        <v>19</v>
      </c>
      <c r="F328" s="137" t="str">
        <f>IF(F327&gt;1,"ERROR, seleccionar només una S","")</f>
        <v/>
      </c>
      <c r="G328" s="139"/>
      <c r="H328" s="139"/>
      <c r="I328" s="139"/>
    </row>
    <row r="329" spans="1:9" s="9" customFormat="1" ht="30" x14ac:dyDescent="0.25">
      <c r="A329" s="725"/>
      <c r="B329" s="14">
        <f t="shared" si="7"/>
        <v>300</v>
      </c>
      <c r="C329" s="18" t="s">
        <v>192</v>
      </c>
      <c r="D329" s="424">
        <v>10</v>
      </c>
      <c r="E329" s="634" t="s">
        <v>19</v>
      </c>
      <c r="F329" s="137"/>
      <c r="G329" s="139"/>
      <c r="H329" s="139"/>
      <c r="I329" s="139"/>
    </row>
    <row r="330" spans="1:9" s="9" customFormat="1" ht="30.75" thickBot="1" x14ac:dyDescent="0.3">
      <c r="A330" s="725"/>
      <c r="B330" s="14">
        <f t="shared" si="7"/>
        <v>301</v>
      </c>
      <c r="C330" s="18" t="s">
        <v>393</v>
      </c>
      <c r="D330" s="17">
        <v>15</v>
      </c>
      <c r="E330" s="633" t="s">
        <v>19</v>
      </c>
      <c r="F330" s="137"/>
      <c r="G330" s="139"/>
      <c r="H330" s="139"/>
      <c r="I330" s="139"/>
    </row>
    <row r="331" spans="1:9" s="9" customFormat="1" ht="30" x14ac:dyDescent="0.25">
      <c r="A331" s="181" t="s">
        <v>193</v>
      </c>
      <c r="B331" s="14">
        <f t="shared" si="7"/>
        <v>302</v>
      </c>
      <c r="C331" s="19" t="s">
        <v>194</v>
      </c>
      <c r="D331" s="294">
        <v>0</v>
      </c>
      <c r="E331" s="486" t="s">
        <v>19</v>
      </c>
      <c r="F331" s="139"/>
      <c r="G331" s="139"/>
      <c r="H331" s="139"/>
      <c r="I331" s="139"/>
    </row>
    <row r="332" spans="1:9" s="9" customFormat="1" ht="15" x14ac:dyDescent="0.25">
      <c r="A332" s="725" t="s">
        <v>29</v>
      </c>
      <c r="B332" s="14">
        <f t="shared" si="7"/>
        <v>303</v>
      </c>
      <c r="C332" s="19" t="s">
        <v>351</v>
      </c>
      <c r="D332" s="57">
        <v>5</v>
      </c>
      <c r="E332" s="494" t="s">
        <v>19</v>
      </c>
      <c r="F332" s="139"/>
      <c r="G332" s="139"/>
      <c r="H332" s="139"/>
      <c r="I332" s="139"/>
    </row>
    <row r="333" spans="1:9" s="9" customFormat="1" ht="15" x14ac:dyDescent="0.25">
      <c r="A333" s="725"/>
      <c r="B333" s="14">
        <f t="shared" si="7"/>
        <v>304</v>
      </c>
      <c r="C333" s="19" t="s">
        <v>247</v>
      </c>
      <c r="D333" s="57">
        <v>5</v>
      </c>
      <c r="E333" s="494" t="s">
        <v>19</v>
      </c>
      <c r="F333" s="139"/>
      <c r="G333" s="139"/>
      <c r="H333" s="139"/>
      <c r="I333" s="139"/>
    </row>
    <row r="334" spans="1:9" s="9" customFormat="1" ht="15" x14ac:dyDescent="0.25">
      <c r="A334" s="725"/>
      <c r="B334" s="14">
        <f t="shared" si="7"/>
        <v>305</v>
      </c>
      <c r="C334" s="19" t="s">
        <v>195</v>
      </c>
      <c r="D334" s="57">
        <v>5</v>
      </c>
      <c r="E334" s="494" t="s">
        <v>19</v>
      </c>
      <c r="F334" s="139"/>
      <c r="G334" s="139"/>
      <c r="H334" s="139"/>
      <c r="I334" s="139"/>
    </row>
    <row r="335" spans="1:9" s="9" customFormat="1" ht="15" x14ac:dyDescent="0.25">
      <c r="A335" s="725"/>
      <c r="B335" s="14">
        <f t="shared" si="7"/>
        <v>306</v>
      </c>
      <c r="C335" s="40" t="s">
        <v>196</v>
      </c>
      <c r="D335" s="57">
        <v>5</v>
      </c>
      <c r="E335" s="494" t="s">
        <v>19</v>
      </c>
      <c r="F335" s="139"/>
      <c r="G335" s="139"/>
      <c r="H335" s="139"/>
      <c r="I335" s="139"/>
    </row>
    <row r="336" spans="1:9" s="9" customFormat="1" ht="15" x14ac:dyDescent="0.25">
      <c r="A336" s="725"/>
      <c r="B336" s="14">
        <f t="shared" si="7"/>
        <v>307</v>
      </c>
      <c r="C336" s="40" t="s">
        <v>215</v>
      </c>
      <c r="D336" s="57">
        <v>5</v>
      </c>
      <c r="E336" s="494" t="s">
        <v>19</v>
      </c>
      <c r="F336" s="139"/>
      <c r="G336" s="139"/>
      <c r="H336" s="139"/>
      <c r="I336" s="139"/>
    </row>
    <row r="337" spans="1:9" s="9" customFormat="1" ht="15" x14ac:dyDescent="0.25">
      <c r="A337" s="725"/>
      <c r="B337" s="14">
        <f t="shared" si="7"/>
        <v>308</v>
      </c>
      <c r="C337" s="40" t="s">
        <v>448</v>
      </c>
      <c r="D337" s="57">
        <v>5</v>
      </c>
      <c r="E337" s="494" t="s">
        <v>19</v>
      </c>
      <c r="F337" s="139"/>
      <c r="G337" s="139"/>
      <c r="H337" s="139"/>
      <c r="I337" s="139"/>
    </row>
    <row r="338" spans="1:9" s="9" customFormat="1" ht="15" x14ac:dyDescent="0.25">
      <c r="A338" s="725"/>
      <c r="B338" s="14">
        <f t="shared" si="7"/>
        <v>309</v>
      </c>
      <c r="C338" s="40" t="s">
        <v>197</v>
      </c>
      <c r="D338" s="57">
        <v>5</v>
      </c>
      <c r="E338" s="494" t="s">
        <v>19</v>
      </c>
      <c r="F338" s="139"/>
      <c r="G338" s="139"/>
      <c r="H338" s="139"/>
      <c r="I338" s="139"/>
    </row>
    <row r="339" spans="1:9" s="9" customFormat="1" ht="30" x14ac:dyDescent="0.25">
      <c r="A339" s="725"/>
      <c r="B339" s="14">
        <f t="shared" si="7"/>
        <v>310</v>
      </c>
      <c r="C339" s="19" t="s">
        <v>394</v>
      </c>
      <c r="D339" s="57">
        <v>10</v>
      </c>
      <c r="E339" s="494" t="s">
        <v>19</v>
      </c>
      <c r="F339" s="139"/>
      <c r="G339" s="139"/>
      <c r="H339" s="139"/>
      <c r="I339" s="139"/>
    </row>
    <row r="340" spans="1:9" s="9" customFormat="1" ht="30" x14ac:dyDescent="0.25">
      <c r="A340" s="725"/>
      <c r="B340" s="14">
        <f t="shared" si="7"/>
        <v>311</v>
      </c>
      <c r="C340" s="19" t="s">
        <v>198</v>
      </c>
      <c r="D340" s="215">
        <v>5</v>
      </c>
      <c r="E340" s="494" t="s">
        <v>19</v>
      </c>
      <c r="F340" s="139"/>
      <c r="G340" s="139"/>
      <c r="H340" s="139"/>
      <c r="I340" s="139"/>
    </row>
    <row r="341" spans="1:9" s="9" customFormat="1" ht="15" x14ac:dyDescent="0.25">
      <c r="A341" s="725"/>
      <c r="B341" s="14">
        <f t="shared" si="7"/>
        <v>312</v>
      </c>
      <c r="C341" s="19" t="s">
        <v>199</v>
      </c>
      <c r="D341" s="191">
        <v>0</v>
      </c>
      <c r="E341" s="494" t="s">
        <v>19</v>
      </c>
      <c r="F341" s="139"/>
      <c r="G341" s="139"/>
      <c r="H341" s="139"/>
      <c r="I341" s="139"/>
    </row>
    <row r="342" spans="1:9" s="9" customFormat="1" thickBot="1" x14ac:dyDescent="0.3">
      <c r="A342" s="726"/>
      <c r="B342" s="21">
        <f t="shared" si="7"/>
        <v>313</v>
      </c>
      <c r="C342" s="61" t="s">
        <v>200</v>
      </c>
      <c r="D342" s="152">
        <v>5</v>
      </c>
      <c r="E342" s="544" t="s">
        <v>19</v>
      </c>
      <c r="F342" s="139"/>
      <c r="G342" s="139"/>
      <c r="H342" s="139"/>
      <c r="I342" s="139"/>
    </row>
    <row r="343" spans="1:9" s="9" customFormat="1" ht="15" x14ac:dyDescent="0.25">
      <c r="A343" s="22"/>
      <c r="B343" s="23"/>
      <c r="C343" s="553" t="s">
        <v>221</v>
      </c>
      <c r="D343" s="217">
        <v>533</v>
      </c>
      <c r="E343" s="221"/>
      <c r="F343" s="139"/>
      <c r="G343" s="139"/>
      <c r="H343" s="139"/>
      <c r="I343" s="139"/>
    </row>
    <row r="344" spans="1:9" s="9" customFormat="1" ht="15" x14ac:dyDescent="0.25">
      <c r="A344" s="22"/>
      <c r="B344" s="23"/>
      <c r="C344" s="537" t="s">
        <v>274</v>
      </c>
      <c r="D344" s="218" t="str">
        <f>IF(E220="S",SUMIF($E$221:$E$227,"S",D221:D227),"NO APLICA")</f>
        <v>NO APLICA</v>
      </c>
      <c r="E344" s="8"/>
      <c r="F344" s="139"/>
      <c r="G344" s="139"/>
      <c r="H344" s="139"/>
      <c r="I344" s="139"/>
    </row>
    <row r="345" spans="1:9" s="9" customFormat="1" ht="15" x14ac:dyDescent="0.25">
      <c r="A345" s="22"/>
      <c r="B345" s="23"/>
      <c r="C345" s="537" t="s">
        <v>271</v>
      </c>
      <c r="D345" s="218" t="str">
        <f>IF(E267="S",SUMIF($E$268:$E$289,"S",D268:D289),"NO APLICA")</f>
        <v>NO APLICA</v>
      </c>
      <c r="E345" s="8"/>
      <c r="F345" s="139"/>
      <c r="G345" s="139"/>
      <c r="H345" s="139"/>
      <c r="I345" s="139"/>
    </row>
    <row r="346" spans="1:9" s="9" customFormat="1" ht="15" x14ac:dyDescent="0.25">
      <c r="A346" s="22"/>
      <c r="B346" s="23"/>
      <c r="C346" s="537" t="s">
        <v>272</v>
      </c>
      <c r="D346" s="218">
        <f>IF(E290="s",SUMIF($E$291:$E$298,"S",D291:D298),"NO APLICA")</f>
        <v>0</v>
      </c>
      <c r="E346" s="8"/>
      <c r="F346" s="139"/>
      <c r="G346" s="139"/>
      <c r="H346" s="139"/>
      <c r="I346" s="139"/>
    </row>
    <row r="347" spans="1:9" s="9" customFormat="1" thickBot="1" x14ac:dyDescent="0.3">
      <c r="A347" s="22"/>
      <c r="B347" s="23"/>
      <c r="C347" s="538" t="s">
        <v>275</v>
      </c>
      <c r="D347" s="224">
        <f>(SUMIF($E$213:$E$219,"S",D213:D219)+(SUMIF($E$299:$E$342,"s",D299:D342)))+(SUMIF($E$229:$E$266,"s",D229:D266))</f>
        <v>0</v>
      </c>
      <c r="E347" s="8"/>
      <c r="F347" s="139"/>
      <c r="G347" s="139"/>
      <c r="H347" s="139"/>
      <c r="I347" s="139"/>
    </row>
    <row r="348" spans="1:9" s="9" customFormat="1" thickBot="1" x14ac:dyDescent="0.3">
      <c r="A348" s="22"/>
      <c r="B348" s="23"/>
      <c r="C348" s="222" t="s">
        <v>273</v>
      </c>
      <c r="D348" s="223">
        <f>SUM(D344:D347)</f>
        <v>0</v>
      </c>
      <c r="E348" s="8"/>
      <c r="F348" s="139"/>
      <c r="G348" s="139"/>
      <c r="H348" s="139"/>
      <c r="I348" s="139"/>
    </row>
    <row r="349" spans="1:9" s="9" customFormat="1" thickBot="1" x14ac:dyDescent="0.3">
      <c r="A349" s="22"/>
      <c r="B349" s="23"/>
      <c r="C349" s="219"/>
      <c r="D349" s="220">
        <f>D348/D343</f>
        <v>0</v>
      </c>
      <c r="E349" s="221"/>
      <c r="F349" s="139"/>
      <c r="G349" s="139"/>
      <c r="H349" s="139"/>
      <c r="I349" s="139"/>
    </row>
    <row r="350" spans="1:9" s="9" customFormat="1" thickBot="1" x14ac:dyDescent="0.3">
      <c r="A350" s="22"/>
      <c r="B350" s="23"/>
      <c r="C350" s="45"/>
      <c r="D350" s="26"/>
      <c r="E350" s="8"/>
      <c r="F350" s="139"/>
      <c r="G350" s="139"/>
      <c r="H350" s="139"/>
      <c r="I350" s="139"/>
    </row>
    <row r="351" spans="1:9" s="9" customFormat="1" ht="15" x14ac:dyDescent="0.25">
      <c r="A351" s="27"/>
      <c r="B351" s="28"/>
      <c r="C351" s="554" t="s">
        <v>287</v>
      </c>
      <c r="D351" s="225">
        <f>COUNTIF(D213:D342,"=0")</f>
        <v>39</v>
      </c>
      <c r="E351" s="115"/>
      <c r="F351" s="139"/>
      <c r="G351" s="139"/>
      <c r="H351" s="139"/>
      <c r="I351" s="139"/>
    </row>
    <row r="352" spans="1:9" s="32" customFormat="1" ht="15" x14ac:dyDescent="0.25">
      <c r="A352" s="30"/>
      <c r="B352" s="28"/>
      <c r="C352" s="302" t="s">
        <v>283</v>
      </c>
      <c r="D352" s="155" t="str">
        <f>IF(E220="s",COUNTIFS(D221:D227,"=0",$E$221:$E$227,"=S"),"NO APLICA")</f>
        <v>NO APLICA</v>
      </c>
      <c r="E352" s="115"/>
      <c r="F352" s="70"/>
      <c r="G352" s="70"/>
      <c r="H352" s="70"/>
      <c r="I352" s="70"/>
    </row>
    <row r="353" spans="1:9" s="32" customFormat="1" ht="15" x14ac:dyDescent="0.25">
      <c r="A353" s="30"/>
      <c r="B353" s="28"/>
      <c r="C353" s="302" t="s">
        <v>284</v>
      </c>
      <c r="D353" s="226" t="str">
        <f>IF(E267="S",COUNTIFS(D268:D289,"=0",$E$268:$E$289,"=S"),"NO APLICA")</f>
        <v>NO APLICA</v>
      </c>
      <c r="E353" s="115"/>
      <c r="F353" s="70"/>
      <c r="G353" s="70"/>
      <c r="H353" s="70"/>
      <c r="I353" s="70"/>
    </row>
    <row r="354" spans="1:9" s="32" customFormat="1" ht="15" x14ac:dyDescent="0.25">
      <c r="A354" s="30"/>
      <c r="B354" s="28"/>
      <c r="C354" s="302" t="s">
        <v>285</v>
      </c>
      <c r="D354" s="226">
        <f>IF(E290="S",COUNTIFS(D291:D298,"=0",$E$291:$E$298,"=S"),"NO APLICA")</f>
        <v>0</v>
      </c>
      <c r="E354" s="115"/>
      <c r="F354" s="70"/>
      <c r="G354" s="70"/>
      <c r="H354" s="70"/>
      <c r="I354" s="70"/>
    </row>
    <row r="355" spans="1:9" s="32" customFormat="1" thickBot="1" x14ac:dyDescent="0.3">
      <c r="A355" s="30"/>
      <c r="B355" s="28"/>
      <c r="C355" s="555" t="s">
        <v>383</v>
      </c>
      <c r="D355" s="230">
        <f>COUNTIFS(D213:D219,"=0",$E$213:$E$219,"=S")+COUNTIFS(D299:D342,"=0",$E$299:$E$342,"=S")+COUNTIFS(D229:D266,"=0",$E$229:$E$266,"=S")</f>
        <v>0</v>
      </c>
      <c r="E355" s="115"/>
      <c r="F355" s="70"/>
      <c r="G355" s="70"/>
      <c r="H355" s="70"/>
      <c r="I355" s="70"/>
    </row>
    <row r="356" spans="1:9" s="32" customFormat="1" thickBot="1" x14ac:dyDescent="0.3">
      <c r="A356" s="30"/>
      <c r="B356" s="28"/>
      <c r="C356" s="556" t="s">
        <v>223</v>
      </c>
      <c r="D356" s="231">
        <f>SUM(D352:D355)</f>
        <v>0</v>
      </c>
      <c r="E356" s="115"/>
      <c r="F356" s="70"/>
      <c r="G356" s="70"/>
      <c r="H356" s="70"/>
      <c r="I356" s="70"/>
    </row>
    <row r="357" spans="1:9" s="32" customFormat="1" thickBot="1" x14ac:dyDescent="0.3">
      <c r="A357" s="30"/>
      <c r="B357" s="28"/>
      <c r="C357" s="228"/>
      <c r="D357" s="72">
        <f>D356/D351</f>
        <v>0</v>
      </c>
      <c r="E357" s="202"/>
      <c r="F357" s="70"/>
      <c r="G357" s="70"/>
      <c r="H357" s="70"/>
      <c r="I357" s="70"/>
    </row>
    <row r="358" spans="1:9" s="9" customFormat="1" ht="15" x14ac:dyDescent="0.25">
      <c r="A358" s="44"/>
      <c r="B358" s="44"/>
      <c r="C358" s="45"/>
      <c r="D358" s="229"/>
      <c r="E358" s="8"/>
      <c r="F358" s="139"/>
      <c r="G358" s="139"/>
      <c r="H358" s="139"/>
      <c r="I358" s="139"/>
    </row>
    <row r="359" spans="1:9" s="9" customFormat="1" thickBot="1" x14ac:dyDescent="0.3">
      <c r="A359" s="53"/>
      <c r="B359" s="53"/>
      <c r="C359" s="53"/>
      <c r="D359" s="54"/>
      <c r="E359" s="54"/>
      <c r="F359" s="139"/>
      <c r="G359" s="139"/>
      <c r="H359" s="139"/>
      <c r="I359" s="139"/>
    </row>
    <row r="360" spans="1:9" s="9" customFormat="1" thickBot="1" x14ac:dyDescent="0.3">
      <c r="A360" s="718" t="s">
        <v>201</v>
      </c>
      <c r="B360" s="719"/>
      <c r="C360" s="719"/>
      <c r="D360" s="147"/>
      <c r="E360" s="148"/>
      <c r="F360" s="139"/>
      <c r="G360" s="139"/>
      <c r="H360" s="139"/>
      <c r="I360" s="139"/>
    </row>
    <row r="361" spans="1:9" s="9" customFormat="1" thickBot="1" x14ac:dyDescent="0.3">
      <c r="A361" s="759" t="s">
        <v>270</v>
      </c>
      <c r="B361" s="730"/>
      <c r="C361" s="730"/>
      <c r="D361" s="755"/>
      <c r="E361" s="210" t="s">
        <v>19</v>
      </c>
      <c r="F361" s="139"/>
      <c r="G361" s="139"/>
      <c r="H361" s="139"/>
      <c r="I361" s="139"/>
    </row>
    <row r="362" spans="1:9" s="9" customFormat="1" ht="15" customHeight="1" x14ac:dyDescent="0.25">
      <c r="A362" s="744" t="s">
        <v>449</v>
      </c>
      <c r="B362" s="14">
        <f>B342+1</f>
        <v>314</v>
      </c>
      <c r="C362" s="19" t="s">
        <v>450</v>
      </c>
      <c r="D362" s="438">
        <v>5</v>
      </c>
      <c r="E362" s="640" t="s">
        <v>19</v>
      </c>
      <c r="F362" s="139"/>
      <c r="G362" s="139"/>
      <c r="H362" s="139"/>
      <c r="I362" s="139"/>
    </row>
    <row r="363" spans="1:9" s="9" customFormat="1" ht="30" x14ac:dyDescent="0.25">
      <c r="A363" s="724"/>
      <c r="B363" s="14">
        <f t="shared" ref="B363:B379" si="8">B362+1</f>
        <v>315</v>
      </c>
      <c r="C363" s="19" t="s">
        <v>249</v>
      </c>
      <c r="D363" s="58">
        <v>10</v>
      </c>
      <c r="E363" s="494" t="s">
        <v>19</v>
      </c>
      <c r="F363" s="139"/>
      <c r="G363" s="139"/>
      <c r="H363" s="139"/>
      <c r="I363" s="139"/>
    </row>
    <row r="364" spans="1:9" s="9" customFormat="1" ht="15" x14ac:dyDescent="0.25">
      <c r="A364" s="724"/>
      <c r="B364" s="14">
        <f t="shared" si="8"/>
        <v>316</v>
      </c>
      <c r="C364" s="19" t="s">
        <v>203</v>
      </c>
      <c r="D364" s="58">
        <v>10</v>
      </c>
      <c r="E364" s="494" t="s">
        <v>19</v>
      </c>
      <c r="F364" s="139"/>
      <c r="G364" s="139"/>
      <c r="H364" s="139"/>
      <c r="I364" s="139"/>
    </row>
    <row r="365" spans="1:9" s="9" customFormat="1" ht="15" customHeight="1" x14ac:dyDescent="0.25">
      <c r="A365" s="724"/>
      <c r="B365" s="14">
        <f t="shared" si="8"/>
        <v>317</v>
      </c>
      <c r="C365" s="19" t="s">
        <v>250</v>
      </c>
      <c r="D365" s="58">
        <v>10</v>
      </c>
      <c r="E365" s="494" t="s">
        <v>19</v>
      </c>
      <c r="F365" s="139"/>
      <c r="G365" s="139"/>
      <c r="H365" s="139"/>
      <c r="I365" s="139"/>
    </row>
    <row r="366" spans="1:9" s="9" customFormat="1" ht="15" x14ac:dyDescent="0.25">
      <c r="A366" s="724"/>
      <c r="B366" s="14">
        <f t="shared" si="8"/>
        <v>318</v>
      </c>
      <c r="C366" s="19" t="s">
        <v>251</v>
      </c>
      <c r="D366" s="58">
        <v>20</v>
      </c>
      <c r="E366" s="494" t="s">
        <v>19</v>
      </c>
      <c r="F366" s="139"/>
      <c r="G366" s="139"/>
      <c r="H366" s="139"/>
      <c r="I366" s="139"/>
    </row>
    <row r="367" spans="1:9" s="9" customFormat="1" ht="15" x14ac:dyDescent="0.25">
      <c r="A367" s="724"/>
      <c r="B367" s="14">
        <f t="shared" si="8"/>
        <v>319</v>
      </c>
      <c r="C367" s="19" t="s">
        <v>403</v>
      </c>
      <c r="D367" s="58">
        <v>20</v>
      </c>
      <c r="E367" s="494" t="s">
        <v>19</v>
      </c>
      <c r="F367" s="139"/>
      <c r="G367" s="139"/>
      <c r="H367" s="139"/>
      <c r="I367" s="139"/>
    </row>
    <row r="368" spans="1:9" s="9" customFormat="1" ht="17.25" x14ac:dyDescent="0.25">
      <c r="A368" s="724"/>
      <c r="B368" s="14">
        <f t="shared" si="8"/>
        <v>320</v>
      </c>
      <c r="C368" s="19" t="s">
        <v>252</v>
      </c>
      <c r="D368" s="58">
        <v>10</v>
      </c>
      <c r="E368" s="494" t="s">
        <v>19</v>
      </c>
      <c r="F368" s="139"/>
      <c r="G368" s="139"/>
      <c r="H368" s="139"/>
      <c r="I368" s="139"/>
    </row>
    <row r="369" spans="1:9" s="9" customFormat="1" thickBot="1" x14ac:dyDescent="0.3">
      <c r="A369" s="745"/>
      <c r="B369" s="14">
        <f t="shared" si="8"/>
        <v>321</v>
      </c>
      <c r="C369" s="19" t="s">
        <v>204</v>
      </c>
      <c r="D369" s="439">
        <v>10</v>
      </c>
      <c r="E369" s="494" t="s">
        <v>19</v>
      </c>
      <c r="F369" s="139"/>
      <c r="G369" s="139"/>
      <c r="H369" s="139"/>
      <c r="I369" s="139"/>
    </row>
    <row r="370" spans="1:9" s="9" customFormat="1" thickBot="1" x14ac:dyDescent="0.3">
      <c r="A370" s="759" t="s">
        <v>29</v>
      </c>
      <c r="B370" s="730"/>
      <c r="C370" s="730"/>
      <c r="D370" s="755"/>
      <c r="E370" s="210" t="s">
        <v>19</v>
      </c>
      <c r="F370" s="139"/>
      <c r="G370" s="139"/>
      <c r="H370" s="139"/>
      <c r="I370" s="139"/>
    </row>
    <row r="371" spans="1:9" s="9" customFormat="1" ht="15" x14ac:dyDescent="0.25">
      <c r="A371" s="724" t="s">
        <v>29</v>
      </c>
      <c r="B371" s="13">
        <f>B369+1</f>
        <v>322</v>
      </c>
      <c r="C371" s="49" t="s">
        <v>202</v>
      </c>
      <c r="D371" s="13">
        <v>5</v>
      </c>
      <c r="E371" s="640" t="s">
        <v>19</v>
      </c>
      <c r="F371" s="139"/>
      <c r="G371" s="139"/>
      <c r="H371" s="139"/>
      <c r="I371" s="139"/>
    </row>
    <row r="372" spans="1:9" s="9" customFormat="1" ht="45" x14ac:dyDescent="0.25">
      <c r="A372" s="724"/>
      <c r="B372" s="14">
        <f t="shared" si="8"/>
        <v>323</v>
      </c>
      <c r="C372" s="307" t="s">
        <v>451</v>
      </c>
      <c r="D372" s="14">
        <v>10</v>
      </c>
      <c r="E372" s="494" t="s">
        <v>19</v>
      </c>
      <c r="F372" s="139"/>
      <c r="G372" s="139"/>
      <c r="H372" s="139"/>
      <c r="I372" s="139"/>
    </row>
    <row r="373" spans="1:9" s="9" customFormat="1" ht="30" x14ac:dyDescent="0.25">
      <c r="A373" s="724"/>
      <c r="B373" s="14">
        <f t="shared" si="8"/>
        <v>324</v>
      </c>
      <c r="C373" s="40" t="s">
        <v>454</v>
      </c>
      <c r="D373" s="14">
        <v>10</v>
      </c>
      <c r="E373" s="494" t="s">
        <v>19</v>
      </c>
      <c r="F373" s="139"/>
      <c r="G373" s="139"/>
      <c r="H373" s="139"/>
      <c r="I373" s="139"/>
    </row>
    <row r="374" spans="1:9" s="9" customFormat="1" ht="15" x14ac:dyDescent="0.25">
      <c r="A374" s="724"/>
      <c r="B374" s="14">
        <f t="shared" si="8"/>
        <v>325</v>
      </c>
      <c r="C374" s="49" t="s">
        <v>248</v>
      </c>
      <c r="D374" s="13">
        <v>5</v>
      </c>
      <c r="E374" s="494" t="s">
        <v>19</v>
      </c>
      <c r="F374" s="139"/>
      <c r="G374" s="139"/>
      <c r="H374" s="139"/>
      <c r="I374" s="139"/>
    </row>
    <row r="375" spans="1:9" s="9" customFormat="1" ht="30" x14ac:dyDescent="0.25">
      <c r="A375" s="724"/>
      <c r="B375" s="14">
        <f t="shared" si="8"/>
        <v>326</v>
      </c>
      <c r="C375" s="49" t="s">
        <v>205</v>
      </c>
      <c r="D375" s="13">
        <v>5</v>
      </c>
      <c r="E375" s="494" t="s">
        <v>19</v>
      </c>
      <c r="F375" s="139"/>
      <c r="G375" s="139"/>
      <c r="H375" s="139"/>
      <c r="I375" s="139"/>
    </row>
    <row r="376" spans="1:9" s="9" customFormat="1" ht="30" x14ac:dyDescent="0.25">
      <c r="A376" s="724"/>
      <c r="B376" s="14">
        <f t="shared" si="8"/>
        <v>327</v>
      </c>
      <c r="C376" s="42" t="s">
        <v>206</v>
      </c>
      <c r="D376" s="14">
        <v>10</v>
      </c>
      <c r="E376" s="494" t="s">
        <v>19</v>
      </c>
      <c r="F376" s="139"/>
      <c r="G376" s="139"/>
      <c r="H376" s="139"/>
      <c r="I376" s="139"/>
    </row>
    <row r="377" spans="1:9" s="9" customFormat="1" ht="15" x14ac:dyDescent="0.25">
      <c r="A377" s="724"/>
      <c r="B377" s="14">
        <f t="shared" si="8"/>
        <v>328</v>
      </c>
      <c r="C377" s="42" t="s">
        <v>253</v>
      </c>
      <c r="D377" s="14">
        <v>10</v>
      </c>
      <c r="E377" s="494" t="s">
        <v>19</v>
      </c>
      <c r="F377" s="139"/>
      <c r="G377" s="139"/>
      <c r="H377" s="139"/>
      <c r="I377" s="139"/>
    </row>
    <row r="378" spans="1:9" s="9" customFormat="1" ht="15" x14ac:dyDescent="0.25">
      <c r="A378" s="724"/>
      <c r="B378" s="14">
        <f t="shared" si="8"/>
        <v>329</v>
      </c>
      <c r="C378" s="40" t="s">
        <v>254</v>
      </c>
      <c r="D378" s="14">
        <v>10</v>
      </c>
      <c r="E378" s="494" t="s">
        <v>19</v>
      </c>
      <c r="F378" s="139"/>
      <c r="G378" s="139"/>
      <c r="H378" s="139"/>
      <c r="I378" s="139"/>
    </row>
    <row r="379" spans="1:9" s="9" customFormat="1" thickBot="1" x14ac:dyDescent="0.3">
      <c r="A379" s="745"/>
      <c r="B379" s="21">
        <f t="shared" si="8"/>
        <v>330</v>
      </c>
      <c r="C379" s="308" t="s">
        <v>207</v>
      </c>
      <c r="D379" s="21">
        <v>15</v>
      </c>
      <c r="E379" s="544" t="s">
        <v>19</v>
      </c>
      <c r="F379" s="139"/>
      <c r="G379" s="139"/>
      <c r="H379" s="139"/>
      <c r="I379" s="139"/>
    </row>
    <row r="380" spans="1:9" s="9" customFormat="1" thickBot="1" x14ac:dyDescent="0.3">
      <c r="A380" s="22"/>
      <c r="B380" s="23"/>
      <c r="C380" s="549" t="s">
        <v>221</v>
      </c>
      <c r="D380" s="550">
        <v>175</v>
      </c>
      <c r="E380" s="156"/>
      <c r="F380" s="139"/>
      <c r="G380" s="139"/>
      <c r="H380" s="139"/>
      <c r="I380" s="139"/>
    </row>
    <row r="381" spans="1:9" s="9" customFormat="1" thickBot="1" x14ac:dyDescent="0.3">
      <c r="A381" s="22"/>
      <c r="B381" s="23"/>
      <c r="C381" s="275" t="s">
        <v>452</v>
      </c>
      <c r="D381" s="551" t="str">
        <f>IF(E361="S",SUMIF($E$362:$E$369,"S",D362:D369),"NO APLICA")</f>
        <v>NO APLICA</v>
      </c>
      <c r="E381" s="156"/>
      <c r="F381" s="139"/>
      <c r="G381" s="139"/>
      <c r="H381" s="139"/>
      <c r="I381" s="139"/>
    </row>
    <row r="382" spans="1:9" s="9" customFormat="1" thickBot="1" x14ac:dyDescent="0.3">
      <c r="A382" s="22"/>
      <c r="B382" s="23"/>
      <c r="C382" s="350" t="s">
        <v>453</v>
      </c>
      <c r="D382" s="552">
        <f>(SUMIF($E$371:$E$379,"S",D371:D379))</f>
        <v>0</v>
      </c>
      <c r="E382" s="156"/>
      <c r="F382" s="511"/>
      <c r="G382" s="139"/>
      <c r="H382" s="139"/>
      <c r="I382" s="139"/>
    </row>
    <row r="383" spans="1:9" s="9" customFormat="1" thickBot="1" x14ac:dyDescent="0.3">
      <c r="A383" s="22"/>
      <c r="B383" s="23"/>
      <c r="C383" s="198" t="s">
        <v>225</v>
      </c>
      <c r="D383" s="199" t="str">
        <f>IF(E361="s",SUMIF($E$362:$E$379,"S",D362:D378),"NO APLICA")</f>
        <v>NO APLICA</v>
      </c>
      <c r="E383" s="8"/>
      <c r="F383" s="139"/>
      <c r="G383" s="139"/>
      <c r="H383" s="139"/>
      <c r="I383" s="139"/>
    </row>
    <row r="384" spans="1:9" s="9" customFormat="1" thickBot="1" x14ac:dyDescent="0.3">
      <c r="A384" s="22"/>
      <c r="B384" s="23"/>
      <c r="C384" s="24"/>
      <c r="D384" s="196" t="e">
        <f>D383/D380</f>
        <v>#VALUE!</v>
      </c>
      <c r="E384" s="8"/>
      <c r="F384" s="139"/>
      <c r="G384" s="139"/>
      <c r="H384" s="139"/>
      <c r="I384" s="139"/>
    </row>
    <row r="385" spans="1:9" s="9" customFormat="1" thickBot="1" x14ac:dyDescent="0.3">
      <c r="A385" s="22"/>
      <c r="B385" s="23"/>
      <c r="C385" s="25"/>
      <c r="D385" s="26"/>
      <c r="E385" s="8"/>
      <c r="F385" s="139"/>
      <c r="G385" s="139"/>
      <c r="H385" s="139"/>
      <c r="I385" s="139"/>
    </row>
    <row r="386" spans="1:9" s="9" customFormat="1" thickBot="1" x14ac:dyDescent="0.3">
      <c r="A386" s="27"/>
      <c r="B386" s="28"/>
      <c r="C386" s="208" t="s">
        <v>222</v>
      </c>
      <c r="D386" s="203">
        <f>COUNTIF(D362:D379,"=0")</f>
        <v>0</v>
      </c>
      <c r="E386" s="29"/>
      <c r="F386" s="139"/>
      <c r="G386" s="139"/>
      <c r="H386" s="139"/>
      <c r="I386" s="139"/>
    </row>
    <row r="387" spans="1:9" s="9" customFormat="1" ht="15" x14ac:dyDescent="0.25">
      <c r="A387" s="27"/>
      <c r="B387" s="28"/>
      <c r="C387" s="512" t="s">
        <v>476</v>
      </c>
      <c r="D387" s="513" t="str">
        <f>IF(E361="S",COUNTIFS(D362:D369,"=0",$E$362:$E$369,"=S"),"NO APLICA")</f>
        <v>NO APLICA</v>
      </c>
      <c r="E387" s="29"/>
      <c r="F387" s="139"/>
      <c r="G387" s="139"/>
      <c r="H387" s="139"/>
      <c r="I387" s="139"/>
    </row>
    <row r="388" spans="1:9" s="9" customFormat="1" thickBot="1" x14ac:dyDescent="0.3">
      <c r="A388" s="27"/>
      <c r="B388" s="28"/>
      <c r="C388" s="507" t="s">
        <v>477</v>
      </c>
      <c r="D388" s="508">
        <f>COUNTIFS(D371:D379,"=0",$E$371:$E$379,"=S")</f>
        <v>0</v>
      </c>
      <c r="E388" s="29"/>
      <c r="F388" s="139"/>
      <c r="G388" s="139"/>
      <c r="H388" s="139"/>
      <c r="I388" s="139"/>
    </row>
    <row r="389" spans="1:9" s="32" customFormat="1" thickBot="1" x14ac:dyDescent="0.3">
      <c r="A389" s="30"/>
      <c r="B389" s="28"/>
      <c r="C389" s="506" t="s">
        <v>223</v>
      </c>
      <c r="D389" s="279" t="str">
        <f>IF(E361="S",COUNTIFS(D362:D379,"=0",$E$362:$E$379,"=S"),"NO APLICA")</f>
        <v>NO APLICA</v>
      </c>
      <c r="E389" s="31"/>
      <c r="F389" s="70"/>
      <c r="G389" s="70"/>
      <c r="H389" s="70"/>
      <c r="I389" s="70"/>
    </row>
    <row r="390" spans="1:9" s="32" customFormat="1" thickBot="1" x14ac:dyDescent="0.3">
      <c r="A390" s="30"/>
      <c r="B390" s="28"/>
      <c r="C390" s="33"/>
      <c r="D390" s="125">
        <v>1</v>
      </c>
      <c r="E390" s="31"/>
      <c r="F390" s="70"/>
      <c r="G390" s="70"/>
      <c r="H390" s="70"/>
      <c r="I390" s="70"/>
    </row>
    <row r="391" spans="1:9" s="9" customFormat="1" thickBot="1" x14ac:dyDescent="0.3">
      <c r="A391" s="746" t="s">
        <v>262</v>
      </c>
      <c r="B391" s="746"/>
      <c r="C391" s="746"/>
      <c r="D391" s="63"/>
      <c r="E391" s="54"/>
      <c r="F391" s="139"/>
      <c r="G391" s="139"/>
      <c r="H391" s="139"/>
      <c r="I391" s="139"/>
    </row>
    <row r="392" spans="1:9" s="9" customFormat="1" thickBot="1" x14ac:dyDescent="0.3">
      <c r="A392" s="747" t="s">
        <v>263</v>
      </c>
      <c r="B392" s="748"/>
      <c r="C392" s="748"/>
      <c r="D392" s="151"/>
      <c r="E392" s="232"/>
      <c r="F392" s="139"/>
      <c r="G392" s="139"/>
      <c r="H392" s="139"/>
      <c r="I392" s="139"/>
    </row>
    <row r="393" spans="1:9" s="9" customFormat="1" thickBot="1" x14ac:dyDescent="0.3">
      <c r="A393" s="759" t="s">
        <v>264</v>
      </c>
      <c r="B393" s="730"/>
      <c r="C393" s="730"/>
      <c r="D393" s="755"/>
      <c r="E393" s="235" t="s">
        <v>19</v>
      </c>
      <c r="F393" s="139">
        <f>COUNTIF(E394:E396,"s")</f>
        <v>0</v>
      </c>
      <c r="G393" s="139"/>
      <c r="H393" s="139"/>
      <c r="I393" s="139"/>
    </row>
    <row r="394" spans="1:9" s="9" customFormat="1" ht="62.25" x14ac:dyDescent="0.25">
      <c r="A394" s="724" t="s">
        <v>208</v>
      </c>
      <c r="B394" s="55">
        <f>+B379+1</f>
        <v>331</v>
      </c>
      <c r="C394" s="64" t="s">
        <v>404</v>
      </c>
      <c r="D394" s="443">
        <v>10</v>
      </c>
      <c r="E394" s="632" t="s">
        <v>19</v>
      </c>
      <c r="F394" s="137" t="str">
        <f>IF(F393&gt;1,"ERROR, seleccionar només una S","")</f>
        <v/>
      </c>
      <c r="G394" s="139"/>
      <c r="H394" s="139"/>
      <c r="I394" s="139"/>
    </row>
    <row r="395" spans="1:9" s="9" customFormat="1" ht="62.25" x14ac:dyDescent="0.25">
      <c r="A395" s="736"/>
      <c r="B395" s="65">
        <f>B394+1</f>
        <v>332</v>
      </c>
      <c r="C395" s="18" t="s">
        <v>405</v>
      </c>
      <c r="D395" s="424">
        <v>15</v>
      </c>
      <c r="E395" s="634" t="s">
        <v>19</v>
      </c>
      <c r="F395" s="137"/>
      <c r="G395" s="139"/>
      <c r="H395" s="139"/>
      <c r="I395" s="139"/>
    </row>
    <row r="396" spans="1:9" s="9" customFormat="1" ht="63" thickBot="1" x14ac:dyDescent="0.3">
      <c r="A396" s="736"/>
      <c r="B396" s="65">
        <f t="shared" ref="B396:B405" si="9">B395+1</f>
        <v>333</v>
      </c>
      <c r="C396" s="18" t="s">
        <v>406</v>
      </c>
      <c r="D396" s="17">
        <v>20</v>
      </c>
      <c r="E396" s="633" t="s">
        <v>19</v>
      </c>
      <c r="F396" s="137"/>
      <c r="G396" s="139"/>
      <c r="H396" s="139"/>
      <c r="I396" s="139"/>
    </row>
    <row r="397" spans="1:9" s="9" customFormat="1" thickBot="1" x14ac:dyDescent="0.3">
      <c r="A397" s="736"/>
      <c r="B397" s="65">
        <f t="shared" si="9"/>
        <v>334</v>
      </c>
      <c r="C397" s="18" t="s">
        <v>255</v>
      </c>
      <c r="D397" s="361">
        <v>15</v>
      </c>
      <c r="E397" s="641" t="s">
        <v>19</v>
      </c>
      <c r="F397" s="139">
        <f>COUNTIF(E398:E400,"s")</f>
        <v>0</v>
      </c>
      <c r="G397" s="139"/>
      <c r="H397" s="139"/>
      <c r="I397" s="139"/>
    </row>
    <row r="398" spans="1:9" s="9" customFormat="1" ht="30" x14ac:dyDescent="0.25">
      <c r="A398" s="736"/>
      <c r="B398" s="65">
        <f t="shared" si="9"/>
        <v>335</v>
      </c>
      <c r="C398" s="18" t="s">
        <v>256</v>
      </c>
      <c r="D398" s="286">
        <v>5</v>
      </c>
      <c r="E398" s="632" t="s">
        <v>19</v>
      </c>
      <c r="F398" s="137" t="str">
        <f>IF(F397&gt;1,"ERROR, seleccionar només una S","")</f>
        <v/>
      </c>
      <c r="G398" s="139"/>
      <c r="H398" s="139"/>
      <c r="I398" s="139"/>
    </row>
    <row r="399" spans="1:9" s="9" customFormat="1" ht="30" x14ac:dyDescent="0.25">
      <c r="A399" s="736"/>
      <c r="B399" s="65">
        <f t="shared" si="9"/>
        <v>336</v>
      </c>
      <c r="C399" s="18" t="s">
        <v>257</v>
      </c>
      <c r="D399" s="424">
        <v>10</v>
      </c>
      <c r="E399" s="634" t="s">
        <v>19</v>
      </c>
      <c r="F399" s="137"/>
      <c r="G399" s="139"/>
      <c r="H399" s="139"/>
      <c r="I399" s="139"/>
    </row>
    <row r="400" spans="1:9" s="9" customFormat="1" ht="30.75" thickBot="1" x14ac:dyDescent="0.3">
      <c r="A400" s="736"/>
      <c r="B400" s="65">
        <f t="shared" si="9"/>
        <v>337</v>
      </c>
      <c r="C400" s="18" t="s">
        <v>258</v>
      </c>
      <c r="D400" s="17">
        <v>15</v>
      </c>
      <c r="E400" s="633" t="s">
        <v>19</v>
      </c>
      <c r="F400" s="137"/>
      <c r="G400" s="139"/>
      <c r="H400" s="139"/>
      <c r="I400" s="139"/>
    </row>
    <row r="401" spans="1:9" s="9" customFormat="1" ht="32.25" x14ac:dyDescent="0.25">
      <c r="A401" s="736"/>
      <c r="B401" s="65">
        <f t="shared" si="9"/>
        <v>338</v>
      </c>
      <c r="C401" s="19" t="s">
        <v>259</v>
      </c>
      <c r="D401" s="431">
        <v>5</v>
      </c>
      <c r="E401" s="486" t="s">
        <v>19</v>
      </c>
      <c r="F401" s="139"/>
      <c r="G401" s="139"/>
      <c r="H401" s="139"/>
      <c r="I401" s="139"/>
    </row>
    <row r="402" spans="1:9" s="9" customFormat="1" ht="30" x14ac:dyDescent="0.25">
      <c r="A402" s="751"/>
      <c r="B402" s="14">
        <f t="shared" si="9"/>
        <v>339</v>
      </c>
      <c r="C402" s="19" t="s">
        <v>437</v>
      </c>
      <c r="D402" s="351">
        <v>0</v>
      </c>
      <c r="E402" s="494" t="s">
        <v>19</v>
      </c>
      <c r="F402" s="139"/>
      <c r="G402" s="139"/>
      <c r="H402" s="139"/>
      <c r="I402" s="139"/>
    </row>
    <row r="403" spans="1:9" s="9" customFormat="1" ht="15" x14ac:dyDescent="0.25">
      <c r="A403" s="722" t="s">
        <v>214</v>
      </c>
      <c r="B403" s="55">
        <f t="shared" si="9"/>
        <v>340</v>
      </c>
      <c r="C403" s="51" t="s">
        <v>407</v>
      </c>
      <c r="D403" s="432">
        <v>5</v>
      </c>
      <c r="E403" s="494" t="s">
        <v>19</v>
      </c>
      <c r="F403" s="139"/>
      <c r="G403" s="139"/>
      <c r="H403" s="139"/>
      <c r="I403" s="139"/>
    </row>
    <row r="404" spans="1:9" s="9" customFormat="1" ht="15" x14ac:dyDescent="0.25">
      <c r="A404" s="724"/>
      <c r="B404" s="65">
        <f t="shared" si="9"/>
        <v>341</v>
      </c>
      <c r="C404" s="19" t="s">
        <v>209</v>
      </c>
      <c r="D404" s="351">
        <v>0</v>
      </c>
      <c r="E404" s="494" t="s">
        <v>19</v>
      </c>
      <c r="F404" s="139"/>
      <c r="G404" s="139"/>
      <c r="H404" s="139"/>
      <c r="I404" s="139"/>
    </row>
    <row r="405" spans="1:9" s="9" customFormat="1" ht="45.75" thickBot="1" x14ac:dyDescent="0.3">
      <c r="A405" s="745"/>
      <c r="B405" s="21">
        <f t="shared" si="9"/>
        <v>342</v>
      </c>
      <c r="C405" s="369" t="s">
        <v>408</v>
      </c>
      <c r="D405" s="21">
        <v>5</v>
      </c>
      <c r="E405" s="544" t="s">
        <v>19</v>
      </c>
      <c r="F405" s="139"/>
      <c r="G405" s="139"/>
      <c r="H405" s="139"/>
      <c r="I405" s="139"/>
    </row>
    <row r="406" spans="1:9" s="9" customFormat="1" thickBot="1" x14ac:dyDescent="0.3">
      <c r="A406" s="22"/>
      <c r="B406" s="23"/>
      <c r="C406" s="201" t="s">
        <v>221</v>
      </c>
      <c r="D406" s="200">
        <v>65</v>
      </c>
      <c r="E406" s="134"/>
      <c r="F406" s="139"/>
      <c r="G406" s="139"/>
      <c r="H406" s="139"/>
      <c r="I406" s="139"/>
    </row>
    <row r="407" spans="1:9" s="9" customFormat="1" thickBot="1" x14ac:dyDescent="0.3">
      <c r="A407" s="22"/>
      <c r="B407" s="23"/>
      <c r="C407" s="234" t="s">
        <v>226</v>
      </c>
      <c r="D407" s="199">
        <f>SUMIF($E$394:$E$405,"S",D394:D405)</f>
        <v>0</v>
      </c>
      <c r="E407" s="8"/>
      <c r="F407" s="139"/>
      <c r="G407" s="139"/>
      <c r="H407" s="139"/>
      <c r="I407" s="139"/>
    </row>
    <row r="408" spans="1:9" s="9" customFormat="1" thickBot="1" x14ac:dyDescent="0.3">
      <c r="A408" s="22"/>
      <c r="B408" s="23"/>
      <c r="C408" s="219"/>
      <c r="D408" s="196">
        <f>D407/D406</f>
        <v>0</v>
      </c>
      <c r="E408" s="8"/>
      <c r="F408" s="139"/>
      <c r="G408" s="139"/>
      <c r="H408" s="139"/>
      <c r="I408" s="139"/>
    </row>
    <row r="409" spans="1:9" s="9" customFormat="1" thickBot="1" x14ac:dyDescent="0.3">
      <c r="A409" s="22"/>
      <c r="B409" s="23"/>
      <c r="C409" s="25"/>
      <c r="D409" s="26"/>
      <c r="E409" s="8"/>
      <c r="F409" s="139"/>
      <c r="G409" s="139"/>
      <c r="H409" s="139"/>
      <c r="I409" s="139"/>
    </row>
    <row r="410" spans="1:9" s="9" customFormat="1" thickBot="1" x14ac:dyDescent="0.3">
      <c r="A410" s="27"/>
      <c r="B410" s="28"/>
      <c r="C410" s="519" t="s">
        <v>222</v>
      </c>
      <c r="D410" s="203">
        <f>COUNTIF(D394:D405,"=0")</f>
        <v>2</v>
      </c>
      <c r="E410" s="29"/>
      <c r="F410" s="139"/>
      <c r="G410" s="139"/>
      <c r="H410" s="139"/>
      <c r="I410" s="139"/>
    </row>
    <row r="411" spans="1:9" s="32" customFormat="1" thickBot="1" x14ac:dyDescent="0.3">
      <c r="A411" s="30"/>
      <c r="B411" s="28"/>
      <c r="C411" s="204" t="s">
        <v>223</v>
      </c>
      <c r="D411" s="205" t="str">
        <f>IF(E393="S",COUNTIFS(D394:D405,"=0",$E$394:$E$405,"=S"),"NO APLICA")</f>
        <v>NO APLICA</v>
      </c>
      <c r="E411" s="31"/>
      <c r="F411" s="70"/>
      <c r="G411" s="70"/>
      <c r="H411" s="70"/>
      <c r="I411" s="70"/>
    </row>
    <row r="412" spans="1:9" s="32" customFormat="1" thickBot="1" x14ac:dyDescent="0.3">
      <c r="A412" s="30"/>
      <c r="B412" s="28"/>
      <c r="C412" s="33"/>
      <c r="D412" s="125">
        <v>1</v>
      </c>
      <c r="E412" s="31"/>
      <c r="F412" s="70"/>
      <c r="G412" s="70"/>
      <c r="H412" s="70"/>
      <c r="I412" s="70"/>
    </row>
    <row r="413" spans="1:9" s="9" customFormat="1" thickBot="1" x14ac:dyDescent="0.3">
      <c r="A413" s="69"/>
      <c r="B413" s="70"/>
      <c r="C413" s="71"/>
      <c r="D413" s="63"/>
      <c r="E413" s="54"/>
      <c r="F413" s="139"/>
      <c r="G413" s="139"/>
      <c r="H413" s="139"/>
      <c r="I413" s="139"/>
    </row>
    <row r="414" spans="1:9" s="9" customFormat="1" ht="15.75" customHeight="1" thickBot="1" x14ac:dyDescent="0.3">
      <c r="A414" s="718" t="s">
        <v>210</v>
      </c>
      <c r="B414" s="719"/>
      <c r="C414" s="719"/>
      <c r="D414" s="147"/>
      <c r="E414" s="611"/>
      <c r="F414" s="139"/>
      <c r="G414" s="139"/>
      <c r="H414" s="139"/>
      <c r="I414" s="139"/>
    </row>
    <row r="415" spans="1:9" s="9" customFormat="1" ht="30" x14ac:dyDescent="0.25">
      <c r="A415" s="724"/>
      <c r="B415" s="13">
        <f>B405+1</f>
        <v>343</v>
      </c>
      <c r="C415" s="461" t="s">
        <v>260</v>
      </c>
      <c r="D415" s="389">
        <v>0</v>
      </c>
      <c r="E415" s="494" t="s">
        <v>19</v>
      </c>
      <c r="F415" s="139"/>
      <c r="G415" s="139"/>
      <c r="H415" s="139"/>
      <c r="I415" s="139"/>
    </row>
    <row r="416" spans="1:9" s="9" customFormat="1" ht="75" x14ac:dyDescent="0.25">
      <c r="A416" s="724"/>
      <c r="B416" s="14">
        <f>B415+1</f>
        <v>344</v>
      </c>
      <c r="C416" s="19" t="s">
        <v>432</v>
      </c>
      <c r="D416" s="351">
        <v>0</v>
      </c>
      <c r="E416" s="494" t="s">
        <v>19</v>
      </c>
      <c r="F416" s="139"/>
      <c r="G416" s="139"/>
      <c r="H416" s="139"/>
      <c r="I416" s="139"/>
    </row>
    <row r="417" spans="1:9" s="9" customFormat="1" ht="30" x14ac:dyDescent="0.25">
      <c r="A417" s="724"/>
      <c r="B417" s="14">
        <f>B416+1</f>
        <v>345</v>
      </c>
      <c r="C417" s="18" t="s">
        <v>211</v>
      </c>
      <c r="D417" s="15">
        <v>20</v>
      </c>
      <c r="E417" s="494" t="s">
        <v>19</v>
      </c>
      <c r="F417" s="139"/>
      <c r="G417" s="139"/>
      <c r="H417" s="139"/>
      <c r="I417" s="139"/>
    </row>
    <row r="418" spans="1:9" s="9" customFormat="1" ht="30" x14ac:dyDescent="0.25">
      <c r="A418" s="724"/>
      <c r="B418" s="14">
        <f>B417+1</f>
        <v>346</v>
      </c>
      <c r="C418" s="19" t="s">
        <v>433</v>
      </c>
      <c r="D418" s="351">
        <v>0</v>
      </c>
      <c r="E418" s="494" t="s">
        <v>19</v>
      </c>
      <c r="F418" s="139"/>
      <c r="G418" s="139"/>
      <c r="H418" s="139"/>
      <c r="I418" s="139"/>
    </row>
    <row r="419" spans="1:9" s="9" customFormat="1" thickBot="1" x14ac:dyDescent="0.3">
      <c r="A419" s="745"/>
      <c r="B419" s="21">
        <f>B418+1</f>
        <v>347</v>
      </c>
      <c r="C419" s="61" t="s">
        <v>434</v>
      </c>
      <c r="D419" s="43">
        <v>5</v>
      </c>
      <c r="E419" s="544" t="s">
        <v>19</v>
      </c>
      <c r="F419" s="139"/>
      <c r="G419" s="139"/>
      <c r="H419" s="139"/>
      <c r="I419" s="139"/>
    </row>
    <row r="420" spans="1:9" s="9" customFormat="1" thickBot="1" x14ac:dyDescent="0.3">
      <c r="A420" s="22"/>
      <c r="B420" s="23"/>
      <c r="C420" s="201" t="s">
        <v>221</v>
      </c>
      <c r="D420" s="175">
        <v>25</v>
      </c>
      <c r="E420" s="221"/>
      <c r="F420" s="139"/>
      <c r="G420" s="139"/>
      <c r="H420" s="139"/>
      <c r="I420" s="139"/>
    </row>
    <row r="421" spans="1:9" s="9" customFormat="1" thickBot="1" x14ac:dyDescent="0.3">
      <c r="A421" s="22"/>
      <c r="B421" s="23"/>
      <c r="C421" s="234" t="s">
        <v>227</v>
      </c>
      <c r="D421" s="238">
        <f>SUMIF($E$415:$E$419,"S",D415:D419)</f>
        <v>0</v>
      </c>
      <c r="E421" s="221"/>
      <c r="F421" s="139"/>
      <c r="G421" s="139"/>
      <c r="H421" s="139"/>
      <c r="I421" s="139"/>
    </row>
    <row r="422" spans="1:9" s="9" customFormat="1" thickBot="1" x14ac:dyDescent="0.3">
      <c r="A422" s="22"/>
      <c r="B422" s="23"/>
      <c r="C422" s="219"/>
      <c r="D422" s="142">
        <f>D421/D420</f>
        <v>0</v>
      </c>
      <c r="E422" s="221"/>
      <c r="F422" s="139"/>
      <c r="G422" s="139"/>
      <c r="H422" s="139"/>
      <c r="I422" s="139"/>
    </row>
    <row r="423" spans="1:9" s="9" customFormat="1" thickBot="1" x14ac:dyDescent="0.3">
      <c r="A423" s="22"/>
      <c r="B423" s="23"/>
      <c r="C423" s="25"/>
      <c r="D423" s="236"/>
      <c r="E423" s="8"/>
      <c r="F423" s="139"/>
      <c r="G423" s="139"/>
      <c r="H423" s="139"/>
      <c r="I423" s="139"/>
    </row>
    <row r="424" spans="1:9" s="9" customFormat="1" thickBot="1" x14ac:dyDescent="0.3">
      <c r="A424" s="27"/>
      <c r="B424" s="28"/>
      <c r="C424" s="239" t="s">
        <v>222</v>
      </c>
      <c r="D424" s="197">
        <f>COUNTIF(D415:D419,"=0")</f>
        <v>3</v>
      </c>
      <c r="E424" s="29"/>
      <c r="F424" s="139"/>
      <c r="G424" s="139"/>
      <c r="H424" s="139"/>
      <c r="I424" s="139"/>
    </row>
    <row r="425" spans="1:9" s="32" customFormat="1" thickBot="1" x14ac:dyDescent="0.3">
      <c r="A425" s="30"/>
      <c r="B425" s="28"/>
      <c r="C425" s="227" t="s">
        <v>223</v>
      </c>
      <c r="D425" s="240">
        <f>COUNTIFS(D415:D419,"=0",$E$415:$E$419,"=S")</f>
        <v>0</v>
      </c>
      <c r="E425" s="31"/>
      <c r="F425" s="70"/>
      <c r="G425" s="70"/>
      <c r="H425" s="70"/>
      <c r="I425" s="70"/>
    </row>
    <row r="426" spans="1:9" s="32" customFormat="1" thickBot="1" x14ac:dyDescent="0.3">
      <c r="A426" s="30"/>
      <c r="B426" s="28"/>
      <c r="C426" s="33"/>
      <c r="D426" s="241">
        <v>1</v>
      </c>
      <c r="E426" s="31"/>
      <c r="F426" s="70"/>
      <c r="G426" s="70"/>
      <c r="H426" s="70"/>
      <c r="I426" s="70"/>
    </row>
    <row r="427" spans="1:9" s="32" customFormat="1" ht="15" x14ac:dyDescent="0.25">
      <c r="A427" s="140"/>
      <c r="B427" s="28"/>
      <c r="C427" s="141"/>
      <c r="D427" s="142"/>
      <c r="E427" s="116"/>
      <c r="F427" s="70"/>
      <c r="G427" s="70"/>
      <c r="H427" s="70"/>
      <c r="I427" s="70"/>
    </row>
    <row r="428" spans="1:9" s="32" customFormat="1" thickBot="1" x14ac:dyDescent="0.3">
      <c r="A428" s="140"/>
      <c r="B428" s="28"/>
      <c r="C428" s="141"/>
      <c r="D428" s="142"/>
      <c r="E428" s="116"/>
      <c r="F428" s="70"/>
      <c r="G428" s="70"/>
      <c r="H428" s="70"/>
      <c r="I428" s="70"/>
    </row>
    <row r="429" spans="1:9" s="32" customFormat="1" thickBot="1" x14ac:dyDescent="0.3">
      <c r="A429" s="718" t="s">
        <v>356</v>
      </c>
      <c r="B429" s="719"/>
      <c r="C429" s="719"/>
      <c r="D429" s="147"/>
      <c r="E429" s="611"/>
      <c r="F429" s="139">
        <f>(COUNTIF(E430,"N"))+(COUNTIF(E433,"N"))</f>
        <v>2</v>
      </c>
      <c r="G429" s="70"/>
      <c r="H429" s="70"/>
      <c r="I429" s="70"/>
    </row>
    <row r="430" spans="1:9" s="9" customFormat="1" thickBot="1" x14ac:dyDescent="0.3">
      <c r="A430" s="759" t="s">
        <v>367</v>
      </c>
      <c r="B430" s="730"/>
      <c r="C430" s="730"/>
      <c r="D430" s="755"/>
      <c r="E430" s="473" t="s">
        <v>19</v>
      </c>
      <c r="F430" s="9" t="str">
        <f>IF(F429&gt;1,"ERROR, heu de seleccionar mínim una opció","")</f>
        <v>ERROR, heu de seleccionar mínim una opció</v>
      </c>
      <c r="G430" s="139"/>
      <c r="H430" s="139"/>
      <c r="I430" s="139"/>
    </row>
    <row r="431" spans="1:9" s="32" customFormat="1" ht="30" x14ac:dyDescent="0.25">
      <c r="A431" s="798" t="s">
        <v>306</v>
      </c>
      <c r="B431" s="84">
        <f>B419+1</f>
        <v>348</v>
      </c>
      <c r="C431" s="463" t="s">
        <v>435</v>
      </c>
      <c r="D431" s="476">
        <v>0</v>
      </c>
      <c r="E431" s="494" t="s">
        <v>19</v>
      </c>
      <c r="F431" s="139"/>
      <c r="G431" s="70"/>
      <c r="H431" s="70"/>
      <c r="I431" s="70"/>
    </row>
    <row r="432" spans="1:9" s="32" customFormat="1" ht="45.75" thickBot="1" x14ac:dyDescent="0.3">
      <c r="A432" s="799"/>
      <c r="B432" s="84">
        <f>B431+1</f>
        <v>349</v>
      </c>
      <c r="C432" s="464" t="s">
        <v>436</v>
      </c>
      <c r="D432" s="343">
        <v>0</v>
      </c>
      <c r="E432" s="494" t="s">
        <v>19</v>
      </c>
      <c r="F432" s="139"/>
      <c r="G432" s="70"/>
      <c r="H432" s="70"/>
      <c r="I432" s="70"/>
    </row>
    <row r="433" spans="1:9" s="9" customFormat="1" thickBot="1" x14ac:dyDescent="0.3">
      <c r="A433" s="759" t="s">
        <v>368</v>
      </c>
      <c r="B433" s="730"/>
      <c r="C433" s="730"/>
      <c r="D433" s="755"/>
      <c r="E433" s="473" t="s">
        <v>19</v>
      </c>
      <c r="F433" s="139"/>
      <c r="G433" s="139"/>
      <c r="H433" s="139"/>
      <c r="I433" s="139"/>
    </row>
    <row r="434" spans="1:9" s="32" customFormat="1" thickBot="1" x14ac:dyDescent="0.3">
      <c r="A434" s="157" t="s">
        <v>360</v>
      </c>
      <c r="B434" s="158">
        <f>B432+1</f>
        <v>350</v>
      </c>
      <c r="C434" s="145" t="s">
        <v>409</v>
      </c>
      <c r="D434" s="467">
        <v>0</v>
      </c>
      <c r="E434" s="544" t="s">
        <v>19</v>
      </c>
      <c r="F434" s="139"/>
      <c r="G434" s="70"/>
      <c r="H434" s="70"/>
      <c r="I434" s="70"/>
    </row>
    <row r="435" spans="1:9" s="32" customFormat="1" thickBot="1" x14ac:dyDescent="0.3">
      <c r="A435" s="340"/>
      <c r="B435" s="22"/>
      <c r="C435" s="201" t="s">
        <v>221</v>
      </c>
      <c r="D435" s="200">
        <v>0</v>
      </c>
      <c r="E435" s="221"/>
      <c r="F435" s="70"/>
      <c r="G435" s="70"/>
      <c r="H435" s="70"/>
      <c r="I435" s="70"/>
    </row>
    <row r="436" spans="1:9" s="32" customFormat="1" thickBot="1" x14ac:dyDescent="0.3">
      <c r="A436" s="340"/>
      <c r="B436" s="22"/>
      <c r="C436" s="198" t="s">
        <v>359</v>
      </c>
      <c r="D436" s="199">
        <v>0</v>
      </c>
      <c r="E436" s="8"/>
      <c r="F436" s="70"/>
      <c r="G436" s="70"/>
      <c r="H436" s="70"/>
      <c r="I436" s="70"/>
    </row>
    <row r="437" spans="1:9" s="32" customFormat="1" thickBot="1" x14ac:dyDescent="0.3">
      <c r="A437" s="340"/>
      <c r="B437" s="22"/>
      <c r="C437" s="160"/>
      <c r="D437" s="196">
        <v>0</v>
      </c>
      <c r="E437" s="116"/>
      <c r="F437" s="70"/>
      <c r="G437" s="70"/>
      <c r="H437" s="70"/>
      <c r="I437" s="70"/>
    </row>
    <row r="438" spans="1:9" s="32" customFormat="1" thickBot="1" x14ac:dyDescent="0.3">
      <c r="A438" s="22"/>
      <c r="B438" s="22"/>
      <c r="C438" s="160"/>
      <c r="D438" s="142"/>
      <c r="E438" s="116"/>
      <c r="F438" s="70"/>
      <c r="G438" s="70"/>
      <c r="H438" s="70"/>
      <c r="I438" s="70"/>
    </row>
    <row r="439" spans="1:9" s="32" customFormat="1" thickBot="1" x14ac:dyDescent="0.3">
      <c r="A439" s="22"/>
      <c r="B439" s="22"/>
      <c r="C439" s="66" t="s">
        <v>374</v>
      </c>
      <c r="D439" s="67" t="str">
        <f>IF(E430="S",COUNTIF(D431:D432,"=0"),"NO APLICA")</f>
        <v>NO APLICA</v>
      </c>
      <c r="E439" s="116"/>
      <c r="F439" s="70"/>
      <c r="G439" s="70"/>
      <c r="H439" s="70"/>
      <c r="I439" s="70"/>
    </row>
    <row r="440" spans="1:9" s="32" customFormat="1" thickBot="1" x14ac:dyDescent="0.3">
      <c r="A440" s="22"/>
      <c r="B440" s="22"/>
      <c r="C440" s="239" t="s">
        <v>375</v>
      </c>
      <c r="D440" s="197" t="str">
        <f>IF(E433="S",COUNTIF(D434,"=0"),"NO APLICA")</f>
        <v>NO APLICA</v>
      </c>
      <c r="E440" s="116"/>
      <c r="F440" s="70"/>
      <c r="G440" s="70"/>
      <c r="H440" s="70"/>
      <c r="I440" s="70"/>
    </row>
    <row r="441" spans="1:9" s="32" customFormat="1" thickBot="1" x14ac:dyDescent="0.3">
      <c r="A441" s="22"/>
      <c r="B441" s="22"/>
      <c r="C441" s="227" t="s">
        <v>369</v>
      </c>
      <c r="D441" s="240" t="str">
        <f>IF(E430="S",COUNTIFS(D431:D432,"=0",$E$431:$E$432,"=S"),"NO APLICA")</f>
        <v>NO APLICA</v>
      </c>
      <c r="E441" s="116"/>
      <c r="F441" s="70"/>
      <c r="G441" s="70"/>
      <c r="H441" s="70"/>
      <c r="I441" s="70"/>
    </row>
    <row r="442" spans="1:9" s="32" customFormat="1" thickBot="1" x14ac:dyDescent="0.3">
      <c r="A442" s="22"/>
      <c r="B442" s="22"/>
      <c r="C442" s="68" t="s">
        <v>370</v>
      </c>
      <c r="D442" s="472" t="str">
        <f>IF(E433="S",COUNTIFS(D434,"=0",$E$434,"=S"),"NO APLICA")</f>
        <v>NO APLICA</v>
      </c>
      <c r="E442" s="116"/>
      <c r="F442" s="70"/>
      <c r="G442" s="70"/>
      <c r="H442" s="70"/>
      <c r="I442" s="70"/>
    </row>
    <row r="443" spans="1:9" s="32" customFormat="1" thickBot="1" x14ac:dyDescent="0.3">
      <c r="A443" s="22"/>
      <c r="B443" s="22"/>
      <c r="C443" s="33"/>
      <c r="D443" s="241">
        <v>1</v>
      </c>
      <c r="E443" s="116"/>
      <c r="F443" s="70"/>
      <c r="G443" s="70"/>
      <c r="H443" s="70"/>
      <c r="I443" s="70"/>
    </row>
    <row r="444" spans="1:9" s="32" customFormat="1" ht="15" x14ac:dyDescent="0.25">
      <c r="A444" s="161"/>
      <c r="B444" s="161"/>
      <c r="C444" s="162" t="s">
        <v>355</v>
      </c>
      <c r="D444" s="163">
        <v>0</v>
      </c>
      <c r="E444" s="164"/>
      <c r="F444" s="70"/>
      <c r="G444" s="70"/>
      <c r="H444" s="70"/>
      <c r="I444" s="70"/>
    </row>
    <row r="445" spans="1:9" s="32" customFormat="1" thickBot="1" x14ac:dyDescent="0.3">
      <c r="A445" s="35"/>
      <c r="B445" s="35"/>
      <c r="C445" s="165"/>
      <c r="D445" s="166"/>
      <c r="E445" s="167"/>
      <c r="F445" s="70"/>
      <c r="G445" s="70"/>
      <c r="H445" s="70"/>
      <c r="I445" s="70"/>
    </row>
    <row r="446" spans="1:9" s="32" customFormat="1" ht="16.5" customHeight="1" thickBot="1" x14ac:dyDescent="0.3">
      <c r="A446" s="718" t="s">
        <v>357</v>
      </c>
      <c r="B446" s="719"/>
      <c r="C446" s="719"/>
      <c r="D446" s="147"/>
      <c r="E446" s="148"/>
      <c r="F446" s="70"/>
      <c r="G446" s="70"/>
      <c r="H446" s="70"/>
      <c r="I446" s="70"/>
    </row>
    <row r="447" spans="1:9" s="32" customFormat="1" thickBot="1" x14ac:dyDescent="0.3">
      <c r="A447" s="778" t="s">
        <v>479</v>
      </c>
      <c r="B447" s="779"/>
      <c r="C447" s="779"/>
      <c r="D447" s="690"/>
      <c r="E447" s="235" t="s">
        <v>19</v>
      </c>
      <c r="F447" s="70"/>
      <c r="G447" s="70"/>
      <c r="H447" s="70"/>
      <c r="I447" s="70"/>
    </row>
    <row r="448" spans="1:9" s="32" customFormat="1" ht="30" x14ac:dyDescent="0.25">
      <c r="A448" s="168"/>
      <c r="B448" s="84">
        <f>B434+1</f>
        <v>351</v>
      </c>
      <c r="C448" s="143" t="s">
        <v>411</v>
      </c>
      <c r="D448" s="468">
        <v>0</v>
      </c>
      <c r="E448" s="489" t="s">
        <v>19</v>
      </c>
      <c r="F448" s="70"/>
      <c r="G448" s="70"/>
      <c r="H448" s="70"/>
      <c r="I448" s="70"/>
    </row>
    <row r="449" spans="1:9" s="32" customFormat="1" ht="30" x14ac:dyDescent="0.25">
      <c r="A449" s="168"/>
      <c r="B449" s="84">
        <f>B448+1</f>
        <v>352</v>
      </c>
      <c r="C449" s="143" t="s">
        <v>410</v>
      </c>
      <c r="D449" s="153">
        <v>0</v>
      </c>
      <c r="E449" s="494" t="s">
        <v>19</v>
      </c>
      <c r="F449" s="70"/>
      <c r="G449" s="70"/>
      <c r="H449" s="70"/>
      <c r="I449" s="70"/>
    </row>
    <row r="450" spans="1:9" s="32" customFormat="1" ht="30" x14ac:dyDescent="0.25">
      <c r="A450" s="168"/>
      <c r="B450" s="84">
        <f>B449+1</f>
        <v>353</v>
      </c>
      <c r="C450" s="143" t="s">
        <v>475</v>
      </c>
      <c r="D450" s="153">
        <v>0</v>
      </c>
      <c r="E450" s="494" t="s">
        <v>19</v>
      </c>
      <c r="F450" s="70"/>
      <c r="G450" s="70"/>
      <c r="H450" s="70"/>
      <c r="I450" s="70"/>
    </row>
    <row r="451" spans="1:9" s="32" customFormat="1" ht="30.75" thickBot="1" x14ac:dyDescent="0.3">
      <c r="A451" s="169"/>
      <c r="B451" s="158">
        <f>B450+1</f>
        <v>354</v>
      </c>
      <c r="C451" s="144" t="s">
        <v>358</v>
      </c>
      <c r="D451" s="177">
        <v>0</v>
      </c>
      <c r="E451" s="624" t="s">
        <v>19</v>
      </c>
      <c r="F451" s="70"/>
      <c r="G451" s="70"/>
      <c r="H451" s="70"/>
      <c r="I451" s="70"/>
    </row>
    <row r="452" spans="1:9" s="32" customFormat="1" thickBot="1" x14ac:dyDescent="0.3">
      <c r="A452" s="78"/>
      <c r="B452" s="78"/>
      <c r="C452" s="201" t="s">
        <v>221</v>
      </c>
      <c r="D452" s="200">
        <v>0</v>
      </c>
      <c r="E452" s="242"/>
      <c r="F452" s="70"/>
      <c r="G452" s="70"/>
      <c r="H452" s="70"/>
      <c r="I452" s="70"/>
    </row>
    <row r="453" spans="1:9" s="32" customFormat="1" thickBot="1" x14ac:dyDescent="0.3">
      <c r="A453" s="78"/>
      <c r="B453" s="78"/>
      <c r="C453" s="198" t="s">
        <v>359</v>
      </c>
      <c r="D453" s="199">
        <v>0</v>
      </c>
      <c r="E453" s="170"/>
      <c r="F453" s="70"/>
      <c r="G453" s="70"/>
      <c r="H453" s="70"/>
      <c r="I453" s="70"/>
    </row>
    <row r="454" spans="1:9" s="32" customFormat="1" thickBot="1" x14ac:dyDescent="0.3">
      <c r="A454" s="78"/>
      <c r="B454" s="78"/>
      <c r="C454" s="171"/>
      <c r="D454" s="196">
        <v>0</v>
      </c>
      <c r="E454" s="172"/>
      <c r="F454" s="70"/>
      <c r="G454" s="70"/>
      <c r="H454" s="70"/>
      <c r="I454" s="70"/>
    </row>
    <row r="455" spans="1:9" s="32" customFormat="1" thickBot="1" x14ac:dyDescent="0.3">
      <c r="A455" s="140"/>
      <c r="B455" s="28"/>
      <c r="C455" s="160"/>
      <c r="D455" s="142"/>
      <c r="E455" s="116"/>
      <c r="F455" s="70"/>
      <c r="G455" s="70"/>
      <c r="H455" s="70"/>
      <c r="I455" s="70"/>
    </row>
    <row r="456" spans="1:9" s="32" customFormat="1" thickBot="1" x14ac:dyDescent="0.3">
      <c r="A456" s="140"/>
      <c r="B456" s="28"/>
      <c r="C456" s="239" t="s">
        <v>222</v>
      </c>
      <c r="D456" s="197" t="str">
        <f>IF(E447="S",COUNTIF(D448:D451,"=0"),"NO APLICA")</f>
        <v>NO APLICA</v>
      </c>
      <c r="E456" s="116"/>
      <c r="F456" s="70"/>
      <c r="G456" s="70"/>
      <c r="H456" s="70"/>
      <c r="I456" s="70"/>
    </row>
    <row r="457" spans="1:9" s="32" customFormat="1" thickBot="1" x14ac:dyDescent="0.3">
      <c r="A457" s="140"/>
      <c r="B457" s="28"/>
      <c r="C457" s="227" t="s">
        <v>223</v>
      </c>
      <c r="D457" s="240" t="str">
        <f>IF(E447="S",COUNTIFS(D448:D451,"=0",$E$448:$E$451,"=S"),"NO APLICA")</f>
        <v>NO APLICA</v>
      </c>
      <c r="E457" s="116"/>
      <c r="F457" s="70"/>
      <c r="G457" s="70"/>
      <c r="H457" s="70"/>
      <c r="I457" s="70"/>
    </row>
    <row r="458" spans="1:9" s="32" customFormat="1" thickBot="1" x14ac:dyDescent="0.3">
      <c r="A458" s="30"/>
      <c r="B458" s="28"/>
      <c r="C458" s="33"/>
      <c r="D458" s="241">
        <v>1</v>
      </c>
      <c r="E458" s="31"/>
      <c r="F458" s="70"/>
      <c r="G458" s="70"/>
      <c r="H458" s="70"/>
      <c r="I458" s="70"/>
    </row>
    <row r="459" spans="1:9" s="9" customFormat="1" ht="15" x14ac:dyDescent="0.25">
      <c r="A459" s="74"/>
      <c r="B459" s="74"/>
      <c r="C459" s="76"/>
      <c r="D459" s="30"/>
      <c r="E459" s="73"/>
      <c r="F459" s="139"/>
      <c r="G459" s="254"/>
      <c r="H459" s="139"/>
      <c r="I459" s="139"/>
    </row>
    <row r="460" spans="1:9" s="9" customFormat="1" ht="21" x14ac:dyDescent="0.35">
      <c r="A460" s="74"/>
      <c r="B460" s="792" t="s">
        <v>292</v>
      </c>
      <c r="C460" s="792"/>
      <c r="D460" s="792"/>
      <c r="E460" s="133"/>
      <c r="F460" s="139"/>
      <c r="G460" s="254"/>
      <c r="H460" s="54"/>
      <c r="I460" s="139"/>
    </row>
    <row r="461" spans="1:9" s="9" customFormat="1" thickBot="1" x14ac:dyDescent="0.3">
      <c r="A461" s="74"/>
      <c r="B461" s="74"/>
      <c r="C461" s="73"/>
      <c r="D461" s="75"/>
      <c r="E461" s="73"/>
      <c r="F461" s="139"/>
      <c r="G461" s="254"/>
      <c r="H461" s="54"/>
      <c r="I461" s="139"/>
    </row>
    <row r="462" spans="1:9" s="9" customFormat="1" thickBot="1" x14ac:dyDescent="0.3">
      <c r="A462" s="74"/>
      <c r="B462" s="74"/>
      <c r="C462" s="77" t="s">
        <v>261</v>
      </c>
      <c r="D462" s="97" t="s">
        <v>3</v>
      </c>
      <c r="E462" s="73"/>
      <c r="F462" s="139"/>
      <c r="G462" s="254"/>
      <c r="H462" s="54"/>
      <c r="I462" s="139"/>
    </row>
    <row r="463" spans="1:9" s="9" customFormat="1" ht="15" x14ac:dyDescent="0.25">
      <c r="A463" s="74"/>
      <c r="B463" s="110" t="s">
        <v>276</v>
      </c>
      <c r="C463" s="111" t="str">
        <f>C35</f>
        <v>Punts assolits Instal·lacions</v>
      </c>
      <c r="D463" s="99">
        <f>D35</f>
        <v>0</v>
      </c>
      <c r="E463" s="73"/>
      <c r="F463" s="139"/>
      <c r="G463" s="254"/>
      <c r="H463" s="139"/>
      <c r="I463" s="139"/>
    </row>
    <row r="464" spans="1:9" s="9" customFormat="1" ht="15" x14ac:dyDescent="0.25">
      <c r="A464" s="74"/>
      <c r="B464" s="185" t="s">
        <v>277</v>
      </c>
      <c r="C464" s="112" t="str">
        <f>C204</f>
        <v>Punts assolits Equipament apartaments</v>
      </c>
      <c r="D464" s="100">
        <f>D204</f>
        <v>0</v>
      </c>
      <c r="E464" s="73"/>
      <c r="F464" s="139"/>
      <c r="G464" s="254"/>
      <c r="H464" s="139"/>
      <c r="I464" s="139"/>
    </row>
    <row r="465" spans="1:9" s="9" customFormat="1" ht="15" x14ac:dyDescent="0.25">
      <c r="A465" s="74"/>
      <c r="B465" s="791" t="s">
        <v>278</v>
      </c>
      <c r="C465" s="112" t="str">
        <f>C344</f>
        <v>Punts assolits bar/cafeteria</v>
      </c>
      <c r="D465" s="100" t="str">
        <f>D344</f>
        <v>NO APLICA</v>
      </c>
      <c r="E465" s="73"/>
      <c r="F465" s="139"/>
      <c r="G465" s="254"/>
      <c r="H465" s="139"/>
      <c r="I465" s="139"/>
    </row>
    <row r="466" spans="1:9" s="9" customFormat="1" ht="15" x14ac:dyDescent="0.25">
      <c r="A466" s="74"/>
      <c r="B466" s="791"/>
      <c r="C466" s="112" t="str">
        <f t="shared" ref="C466:D468" si="10">C345</f>
        <v>Punts assolits restaurant</v>
      </c>
      <c r="D466" s="100" t="str">
        <f t="shared" si="10"/>
        <v>NO APLICA</v>
      </c>
      <c r="E466" s="73"/>
      <c r="F466" s="139"/>
      <c r="G466" s="254"/>
      <c r="H466" s="139"/>
      <c r="I466" s="139"/>
    </row>
    <row r="467" spans="1:9" s="9" customFormat="1" ht="15" x14ac:dyDescent="0.25">
      <c r="A467" s="74"/>
      <c r="B467" s="791"/>
      <c r="C467" s="112" t="str">
        <f t="shared" si="10"/>
        <v>Punts assolits room service</v>
      </c>
      <c r="D467" s="100">
        <f t="shared" si="10"/>
        <v>0</v>
      </c>
      <c r="E467" s="73"/>
      <c r="F467" s="139"/>
      <c r="G467" s="254"/>
      <c r="H467" s="139"/>
      <c r="I467" s="139"/>
    </row>
    <row r="468" spans="1:9" s="9" customFormat="1" ht="15" x14ac:dyDescent="0.25">
      <c r="A468" s="74"/>
      <c r="B468" s="791"/>
      <c r="C468" s="112" t="str">
        <f t="shared" si="10"/>
        <v>Punts assolits resta d'ítems</v>
      </c>
      <c r="D468" s="100">
        <f t="shared" si="10"/>
        <v>0</v>
      </c>
      <c r="E468" s="73"/>
      <c r="F468" s="254"/>
      <c r="G468" s="254"/>
      <c r="H468" s="139"/>
      <c r="I468" s="139"/>
    </row>
    <row r="469" spans="1:9" s="9" customFormat="1" ht="15" x14ac:dyDescent="0.25">
      <c r="A469" s="74"/>
      <c r="B469" s="793" t="s">
        <v>279</v>
      </c>
      <c r="C469" s="112" t="str">
        <f>C381</f>
        <v>Punts assolits piscina /spa / gimnàs</v>
      </c>
      <c r="D469" s="100" t="str">
        <f>D381</f>
        <v>NO APLICA</v>
      </c>
      <c r="E469" s="73"/>
      <c r="F469" s="254"/>
      <c r="G469" s="254"/>
      <c r="H469" s="139"/>
      <c r="I469" s="139"/>
    </row>
    <row r="470" spans="1:9" s="9" customFormat="1" ht="15" x14ac:dyDescent="0.25">
      <c r="A470" s="74"/>
      <c r="B470" s="794"/>
      <c r="C470" s="112" t="str">
        <f>C382</f>
        <v>Punts assolits oci "altres"</v>
      </c>
      <c r="D470" s="100">
        <f>D382</f>
        <v>0</v>
      </c>
      <c r="E470" s="73"/>
      <c r="F470" s="254"/>
      <c r="G470" s="254"/>
      <c r="H470" s="139"/>
      <c r="I470" s="139"/>
    </row>
    <row r="471" spans="1:9" s="9" customFormat="1" ht="15" x14ac:dyDescent="0.25">
      <c r="A471" s="74"/>
      <c r="B471" s="281" t="s">
        <v>280</v>
      </c>
      <c r="C471" s="112" t="str">
        <f>C407</f>
        <v>Punts assolits Serveis Complementaris</v>
      </c>
      <c r="D471" s="100" t="str">
        <f>IF(E393="s",D407,"NO APLICA")</f>
        <v>NO APLICA</v>
      </c>
      <c r="E471" s="118" t="s">
        <v>282</v>
      </c>
      <c r="F471" s="69"/>
      <c r="G471" s="254"/>
      <c r="H471" s="139"/>
      <c r="I471" s="139"/>
    </row>
    <row r="472" spans="1:9" s="9" customFormat="1" ht="15" x14ac:dyDescent="0.25">
      <c r="A472" s="74"/>
      <c r="B472" s="281" t="s">
        <v>281</v>
      </c>
      <c r="C472" s="112" t="str">
        <f>C421</f>
        <v>Punts assolits Eines Atenció al Client</v>
      </c>
      <c r="D472" s="126">
        <f>D421</f>
        <v>0</v>
      </c>
      <c r="F472" s="254"/>
      <c r="G472" s="254"/>
      <c r="H472" s="139"/>
      <c r="I472" s="139"/>
    </row>
    <row r="473" spans="1:9" s="9" customFormat="1" thickBot="1" x14ac:dyDescent="0.3">
      <c r="A473" s="74"/>
      <c r="B473" s="281" t="s">
        <v>466</v>
      </c>
      <c r="C473" s="112" t="s">
        <v>465</v>
      </c>
      <c r="D473" s="100">
        <f>D435</f>
        <v>0</v>
      </c>
      <c r="F473" s="254"/>
      <c r="G473" s="254"/>
      <c r="H473" s="139"/>
      <c r="I473" s="139"/>
    </row>
    <row r="474" spans="1:9" s="9" customFormat="1" thickBot="1" x14ac:dyDescent="0.3">
      <c r="A474" s="74"/>
      <c r="B474" s="311" t="s">
        <v>468</v>
      </c>
      <c r="C474" s="290" t="s">
        <v>371</v>
      </c>
      <c r="D474" s="100">
        <f>D452</f>
        <v>0</v>
      </c>
      <c r="E474" s="131" t="s">
        <v>268</v>
      </c>
      <c r="F474" s="254"/>
      <c r="G474" s="254"/>
      <c r="H474" s="139"/>
      <c r="I474" s="139"/>
    </row>
    <row r="475" spans="1:9" s="9" customFormat="1" thickBot="1" x14ac:dyDescent="0.3">
      <c r="A475" s="74"/>
      <c r="B475" s="74"/>
      <c r="C475" s="109" t="s">
        <v>212</v>
      </c>
      <c r="D475" s="127">
        <f>SUM(D463:D472)</f>
        <v>0</v>
      </c>
      <c r="E475" s="154">
        <v>200</v>
      </c>
      <c r="F475" s="254"/>
      <c r="G475" s="108"/>
      <c r="H475" s="139"/>
      <c r="I475" s="139"/>
    </row>
    <row r="476" spans="1:9" s="32" customFormat="1" ht="32.25" thickBot="1" x14ac:dyDescent="0.55000000000000004">
      <c r="A476" s="78"/>
      <c r="B476" s="78"/>
      <c r="C476" s="79"/>
      <c r="D476" s="106" t="str">
        <f>IF(D475&lt;E475,"NO ASSOLEIX",IF(D475&gt;(E475-1),"ASSOLEIX"))</f>
        <v>NO ASSOLEIX</v>
      </c>
      <c r="E476" s="73"/>
      <c r="F476" s="255"/>
      <c r="G476" s="254"/>
      <c r="H476" s="70"/>
      <c r="I476" s="70"/>
    </row>
    <row r="477" spans="1:9" s="32" customFormat="1" thickBot="1" x14ac:dyDescent="0.3">
      <c r="A477" s="78"/>
      <c r="B477" s="78"/>
      <c r="C477" s="79"/>
      <c r="D477" s="81"/>
      <c r="E477" s="80"/>
      <c r="F477" s="70"/>
      <c r="G477" s="254"/>
      <c r="H477" s="70"/>
      <c r="I477" s="70"/>
    </row>
    <row r="478" spans="1:9" s="9" customFormat="1" thickBot="1" x14ac:dyDescent="0.3">
      <c r="A478" s="74"/>
      <c r="B478" s="74"/>
      <c r="C478" s="77" t="s">
        <v>269</v>
      </c>
      <c r="D478" s="113" t="s">
        <v>267</v>
      </c>
      <c r="E478" s="114" t="s">
        <v>268</v>
      </c>
      <c r="F478" s="139"/>
      <c r="G478" s="254"/>
      <c r="H478" s="139"/>
      <c r="I478" s="139"/>
    </row>
    <row r="479" spans="1:9" s="9" customFormat="1" ht="15" x14ac:dyDescent="0.25">
      <c r="A479" s="74"/>
      <c r="B479" s="74"/>
      <c r="C479" s="101" t="s">
        <v>473</v>
      </c>
      <c r="D479" s="105">
        <f>SUM(D39+D208+D355+D425)</f>
        <v>0</v>
      </c>
      <c r="E479" s="103">
        <f>(D38+D207+D424)+(COUNTIF(D213:D219,"=0"))+(COUNTIF(D299:D342,"=0"))+(COUNTIF(D229:D266,"=0"))</f>
        <v>122</v>
      </c>
      <c r="F479" s="70"/>
      <c r="G479" s="108"/>
      <c r="H479" s="139"/>
      <c r="I479" s="139"/>
    </row>
    <row r="480" spans="1:9" s="32" customFormat="1" ht="15" x14ac:dyDescent="0.25">
      <c r="A480" s="78"/>
      <c r="B480" s="78"/>
      <c r="C480" s="98" t="s">
        <v>503</v>
      </c>
      <c r="D480" s="130" t="str">
        <f>IF(E220="s",COUNTIFS(D221:D227,"=0",$E$221:$E$227,"=S"),"NO APLICA")</f>
        <v>NO APLICA</v>
      </c>
      <c r="E480" s="104">
        <f>COUNTIF(D221:D227,"=0")</f>
        <v>3</v>
      </c>
      <c r="F480" s="117"/>
      <c r="G480" s="254"/>
      <c r="H480" s="70"/>
      <c r="I480" s="70"/>
    </row>
    <row r="481" spans="1:9" s="32" customFormat="1" ht="15" x14ac:dyDescent="0.25">
      <c r="A481" s="78"/>
      <c r="B481" s="78"/>
      <c r="C481" s="102" t="s">
        <v>504</v>
      </c>
      <c r="D481" s="173" t="str">
        <f>IF(E267="S",COUNTIFS(D268:D289,"=0",$E$268:$E$289,"=S"),"NO APLICA")</f>
        <v>NO APLICA</v>
      </c>
      <c r="E481" s="104">
        <f>COUNTIF(D268:D289,"=0")</f>
        <v>6</v>
      </c>
      <c r="F481" s="70"/>
      <c r="G481" s="254"/>
      <c r="H481" s="70"/>
      <c r="I481" s="70"/>
    </row>
    <row r="482" spans="1:9" s="32" customFormat="1" ht="15" x14ac:dyDescent="0.25">
      <c r="A482" s="78"/>
      <c r="B482" s="78"/>
      <c r="C482" s="102" t="s">
        <v>505</v>
      </c>
      <c r="D482" s="130">
        <f>IF(E290="S",COUNTIFS(D291:D298,"=0",$E$291:$E$298,"=S"),"NO APLICA")</f>
        <v>0</v>
      </c>
      <c r="E482" s="104">
        <f>COUNTIF(D291:D298,"=0")</f>
        <v>2</v>
      </c>
      <c r="F482" s="70"/>
      <c r="G482" s="70"/>
      <c r="H482" s="70"/>
      <c r="I482" s="70"/>
    </row>
    <row r="483" spans="1:9" s="32" customFormat="1" ht="15" x14ac:dyDescent="0.25">
      <c r="A483" s="78"/>
      <c r="B483" s="78"/>
      <c r="C483" s="102" t="s">
        <v>506</v>
      </c>
      <c r="D483" s="130" t="str">
        <f>IF(E361="S",COUNTIFS(D362:D378,"=0",$E$362:$E$378,"=S"),"NO APLICA")</f>
        <v>NO APLICA</v>
      </c>
      <c r="E483" s="104" t="str">
        <f>IF(D483="NO APLICA","NO APLICA",D386)</f>
        <v>NO APLICA</v>
      </c>
      <c r="F483" s="70"/>
      <c r="G483" s="70"/>
      <c r="H483" s="70"/>
      <c r="I483" s="70"/>
    </row>
    <row r="484" spans="1:9" s="32" customFormat="1" ht="15" x14ac:dyDescent="0.25">
      <c r="A484" s="78"/>
      <c r="B484" s="78"/>
      <c r="C484" s="102" t="s">
        <v>507</v>
      </c>
      <c r="D484" s="130" t="str">
        <f>IF(E393="S",COUNTIFS(D394:D405,"=0",$E$394:$E$405,"=S"),"NO APLICA")</f>
        <v>NO APLICA</v>
      </c>
      <c r="E484" s="104" t="str">
        <f>IF(D484="NO APLICA","NO APLICA",D410)</f>
        <v>NO APLICA</v>
      </c>
      <c r="F484" s="70"/>
      <c r="G484" s="70"/>
      <c r="H484" s="70"/>
      <c r="I484" s="70"/>
    </row>
    <row r="485" spans="1:9" s="32" customFormat="1" ht="15" x14ac:dyDescent="0.25">
      <c r="A485" s="78"/>
      <c r="B485" s="78"/>
      <c r="C485" s="102" t="s">
        <v>372</v>
      </c>
      <c r="D485" s="130" t="str">
        <f>IF(E430="S",COUNTIFS(D431:D432,"=0",$E$431:$E$432,"=S"),"NO APLICA")</f>
        <v>NO APLICA</v>
      </c>
      <c r="E485" s="104" t="str">
        <f>IF(D485="NO APLICA","NO APLICA",D439)</f>
        <v>NO APLICA</v>
      </c>
      <c r="F485" s="70"/>
      <c r="G485" s="70"/>
      <c r="H485" s="70"/>
      <c r="I485" s="70"/>
    </row>
    <row r="486" spans="1:9" s="32" customFormat="1" ht="15" x14ac:dyDescent="0.25">
      <c r="A486" s="78"/>
      <c r="B486" s="78"/>
      <c r="C486" s="102" t="s">
        <v>373</v>
      </c>
      <c r="D486" s="130" t="str">
        <f>IF(E433="S",COUNTIFS(D434,"=0",$E$434,"=S"),"NO APLICA")</f>
        <v>NO APLICA</v>
      </c>
      <c r="E486" s="104" t="str">
        <f>IF(D486="NO APLICA","NO APLICA",D440)</f>
        <v>NO APLICA</v>
      </c>
      <c r="F486" s="70"/>
      <c r="G486" s="70"/>
      <c r="H486" s="70"/>
      <c r="I486" s="70"/>
    </row>
    <row r="487" spans="1:9" s="32" customFormat="1" thickBot="1" x14ac:dyDescent="0.3">
      <c r="A487" s="78"/>
      <c r="B487" s="78"/>
      <c r="C487" s="102" t="s">
        <v>371</v>
      </c>
      <c r="D487" s="130" t="str">
        <f>IF(E447="S",COUNTIFS(D448:D451,"=0",$E$448:$E$451,"=S"),"NO APLICA")</f>
        <v>NO APLICA</v>
      </c>
      <c r="E487" s="515" t="str">
        <f>IF(D487="NO APLICA","NO APLICA",D456)</f>
        <v>NO APLICA</v>
      </c>
      <c r="F487" s="70"/>
      <c r="G487" s="70"/>
      <c r="H487" s="70"/>
      <c r="I487" s="70"/>
    </row>
    <row r="488" spans="1:9" s="32" customFormat="1" thickBot="1" x14ac:dyDescent="0.3">
      <c r="A488" s="78"/>
      <c r="B488" s="78"/>
      <c r="C488" s="128" t="s">
        <v>212</v>
      </c>
      <c r="D488" s="129">
        <f>SUM(D479:D487)</f>
        <v>0</v>
      </c>
      <c r="E488" s="127">
        <f>SUM(E479:E487)</f>
        <v>133</v>
      </c>
      <c r="F488" s="254"/>
      <c r="G488" s="254"/>
      <c r="H488" s="254"/>
      <c r="I488" s="70"/>
    </row>
    <row r="489" spans="1:9" s="32" customFormat="1" thickBot="1" x14ac:dyDescent="0.3">
      <c r="A489" s="78"/>
      <c r="B489" s="78"/>
      <c r="C489" s="79"/>
      <c r="D489" s="106" t="str">
        <f>IF(D488&lt;E488,"NO ASSOLEIX","ASSOLEIX")</f>
        <v>NO ASSOLEIX</v>
      </c>
      <c r="E489" s="80"/>
      <c r="F489" s="70"/>
      <c r="G489" s="70"/>
      <c r="H489" s="70"/>
      <c r="I489" s="70"/>
    </row>
    <row r="490" spans="1:9" s="32" customFormat="1" ht="15" x14ac:dyDescent="0.25">
      <c r="A490" s="78"/>
      <c r="B490" s="78"/>
      <c r="C490" s="79"/>
      <c r="D490" s="81"/>
      <c r="E490" s="80"/>
      <c r="F490" s="70"/>
      <c r="G490" s="70"/>
      <c r="H490" s="70"/>
      <c r="I490" s="70"/>
    </row>
    <row r="491" spans="1:9" s="9" customFormat="1" ht="15" x14ac:dyDescent="0.25">
      <c r="A491" s="74"/>
      <c r="B491" s="74"/>
      <c r="C491" s="74"/>
      <c r="D491" s="74"/>
      <c r="E491" s="74"/>
      <c r="F491" s="139"/>
      <c r="G491" s="139"/>
      <c r="H491" s="139"/>
      <c r="I491" s="139"/>
    </row>
    <row r="492" spans="1:9" s="9" customFormat="1" ht="15" customHeight="1" x14ac:dyDescent="0.25">
      <c r="A492" s="74"/>
      <c r="B492" s="74"/>
      <c r="C492" s="82" t="s">
        <v>213</v>
      </c>
      <c r="D492" s="83"/>
      <c r="E492" s="73" t="s">
        <v>288</v>
      </c>
    </row>
    <row r="493" spans="1:9" s="9" customFormat="1" ht="3.75" customHeight="1" x14ac:dyDescent="0.25">
      <c r="A493" s="74"/>
      <c r="B493" s="74"/>
      <c r="C493" s="10"/>
      <c r="D493" s="10"/>
      <c r="E493" s="73"/>
    </row>
    <row r="494" spans="1:9" s="9" customFormat="1" ht="15" x14ac:dyDescent="0.25">
      <c r="A494" s="74"/>
      <c r="B494" s="74"/>
      <c r="C494" s="10"/>
      <c r="D494" s="84"/>
      <c r="E494" s="73" t="s">
        <v>289</v>
      </c>
    </row>
    <row r="495" spans="1:9" s="9" customFormat="1" ht="3.75" customHeight="1" thickBot="1" x14ac:dyDescent="0.3">
      <c r="A495" s="74"/>
      <c r="B495" s="74"/>
      <c r="C495" s="10"/>
      <c r="D495" s="10"/>
      <c r="E495" s="132" t="s">
        <v>290</v>
      </c>
      <c r="F495" s="132"/>
      <c r="G495" s="132"/>
    </row>
    <row r="496" spans="1:9" s="9" customFormat="1" ht="15" customHeight="1" thickBot="1" x14ac:dyDescent="0.3">
      <c r="A496" s="85"/>
      <c r="B496" s="86"/>
      <c r="C496" s="10"/>
      <c r="D496" s="87"/>
      <c r="E496" s="788" t="s">
        <v>291</v>
      </c>
      <c r="F496" s="789"/>
      <c r="G496" s="146"/>
      <c r="H496" s="146"/>
    </row>
    <row r="497" spans="1:31" ht="16.5" thickBot="1" x14ac:dyDescent="0.3"/>
    <row r="498" spans="1:31" ht="15" customHeight="1" x14ac:dyDescent="0.25">
      <c r="A498" s="762" t="s">
        <v>301</v>
      </c>
      <c r="B498" s="765" t="s">
        <v>384</v>
      </c>
      <c r="C498" s="766"/>
      <c r="D498" s="766"/>
      <c r="E498" s="766"/>
      <c r="F498" s="766"/>
      <c r="G498" s="766"/>
      <c r="H498" s="767"/>
      <c r="I498" s="245"/>
      <c r="J498" s="188"/>
      <c r="K498" s="188"/>
      <c r="L498" s="188"/>
      <c r="M498" s="188"/>
      <c r="N498" s="188"/>
      <c r="O498" s="188"/>
      <c r="P498" s="189"/>
    </row>
    <row r="499" spans="1:31" ht="79.5" customHeight="1" x14ac:dyDescent="0.25">
      <c r="A499" s="763"/>
      <c r="B499" s="768" t="s">
        <v>392</v>
      </c>
      <c r="C499" s="769"/>
      <c r="D499" s="769"/>
      <c r="E499" s="769"/>
      <c r="F499" s="769"/>
      <c r="G499" s="769"/>
      <c r="H499" s="770"/>
      <c r="I499" s="244"/>
      <c r="J499" s="179"/>
      <c r="K499" s="179"/>
      <c r="L499" s="179"/>
      <c r="M499" s="179"/>
      <c r="N499" s="179"/>
      <c r="O499" s="179"/>
      <c r="P499" s="189"/>
    </row>
    <row r="500" spans="1:31" ht="134.25" customHeight="1" x14ac:dyDescent="0.25">
      <c r="A500" s="763"/>
      <c r="B500" s="768" t="s">
        <v>498</v>
      </c>
      <c r="C500" s="769"/>
      <c r="D500" s="769"/>
      <c r="E500" s="769"/>
      <c r="F500" s="769"/>
      <c r="G500" s="769"/>
      <c r="H500" s="770"/>
      <c r="I500" s="244"/>
      <c r="J500" s="179"/>
      <c r="K500" s="179"/>
      <c r="L500" s="179"/>
      <c r="M500" s="179"/>
      <c r="N500" s="179"/>
      <c r="O500" s="179"/>
      <c r="P500" s="189"/>
    </row>
    <row r="501" spans="1:31" ht="56.25" customHeight="1" x14ac:dyDescent="0.25">
      <c r="A501" s="763"/>
      <c r="B501" s="768" t="s">
        <v>499</v>
      </c>
      <c r="C501" s="769"/>
      <c r="D501" s="769"/>
      <c r="E501" s="769"/>
      <c r="F501" s="769"/>
      <c r="G501" s="769"/>
      <c r="H501" s="770"/>
      <c r="I501" s="244"/>
      <c r="J501" s="179"/>
      <c r="K501" s="179"/>
      <c r="L501" s="179"/>
      <c r="M501" s="179"/>
      <c r="N501" s="179"/>
      <c r="O501" s="179"/>
      <c r="P501" s="189"/>
    </row>
    <row r="502" spans="1:31" ht="23.25" customHeight="1" x14ac:dyDescent="0.25">
      <c r="A502" s="763"/>
      <c r="B502" s="771" t="s">
        <v>385</v>
      </c>
      <c r="C502" s="772"/>
      <c r="D502" s="772"/>
      <c r="E502" s="772"/>
      <c r="F502" s="772"/>
      <c r="G502" s="772"/>
      <c r="H502" s="773"/>
      <c r="I502" s="246"/>
      <c r="J502" s="178"/>
      <c r="K502" s="178"/>
      <c r="L502" s="178"/>
      <c r="M502" s="178"/>
      <c r="N502" s="178"/>
      <c r="O502" s="178"/>
      <c r="P502" s="189"/>
    </row>
    <row r="503" spans="1:31" ht="15.75" customHeight="1" thickBot="1" x14ac:dyDescent="0.3">
      <c r="A503" s="764"/>
      <c r="B503" s="774" t="s">
        <v>501</v>
      </c>
      <c r="C503" s="775"/>
      <c r="D503" s="775"/>
      <c r="E503" s="775"/>
      <c r="F503" s="775"/>
      <c r="G503" s="775"/>
      <c r="H503" s="776"/>
      <c r="I503" s="245"/>
      <c r="J503" s="188"/>
      <c r="K503" s="188"/>
      <c r="L503" s="188"/>
      <c r="M503" s="188"/>
      <c r="N503" s="188"/>
      <c r="O503" s="188"/>
      <c r="P503" s="189"/>
      <c r="Q503" s="189"/>
      <c r="R503" s="189"/>
      <c r="S503" s="189"/>
      <c r="T503" s="189"/>
      <c r="U503" s="189"/>
      <c r="V503" s="189"/>
      <c r="W503" s="189"/>
      <c r="X503" s="189"/>
      <c r="Y503" s="189"/>
      <c r="Z503" s="189"/>
      <c r="AA503" s="189"/>
      <c r="AB503" s="189"/>
      <c r="AC503" s="189"/>
      <c r="AD503" s="189"/>
      <c r="AE503" s="189"/>
    </row>
  </sheetData>
  <sheetProtection algorithmName="SHA-512" hashValue="k2GHiYksHpXFihjw57NIQjpOhAwBj1ofqpv3q0FoGMMvdYb/04pw7vyhRCZ6Gl5CibSq6eQjoMT+l/OY40vAnA==" saltValue="uQnHbOsQ873J4Roz3OKL8A==" spinCount="100000" sheet="1" objects="1" scenarios="1"/>
  <mergeCells count="65">
    <mergeCell ref="A228:E228"/>
    <mergeCell ref="A267:D267"/>
    <mergeCell ref="A290:D290"/>
    <mergeCell ref="A361:D361"/>
    <mergeCell ref="A393:D393"/>
    <mergeCell ref="A332:A342"/>
    <mergeCell ref="A324:A330"/>
    <mergeCell ref="A362:A369"/>
    <mergeCell ref="A371:A379"/>
    <mergeCell ref="A370:D370"/>
    <mergeCell ref="E496:F496"/>
    <mergeCell ref="A431:A432"/>
    <mergeCell ref="A429:C429"/>
    <mergeCell ref="A446:C446"/>
    <mergeCell ref="A447:C447"/>
    <mergeCell ref="B460:D460"/>
    <mergeCell ref="B465:B468"/>
    <mergeCell ref="A430:D430"/>
    <mergeCell ref="A433:D433"/>
    <mergeCell ref="B469:B470"/>
    <mergeCell ref="A415:A419"/>
    <mergeCell ref="A391:C391"/>
    <mergeCell ref="A394:A402"/>
    <mergeCell ref="A403:A405"/>
    <mergeCell ref="A414:C414"/>
    <mergeCell ref="A392:C392"/>
    <mergeCell ref="A1:E1"/>
    <mergeCell ref="A213:A219"/>
    <mergeCell ref="A223:A227"/>
    <mergeCell ref="A229:A266"/>
    <mergeCell ref="A83:A97"/>
    <mergeCell ref="A100:A118"/>
    <mergeCell ref="A163:A165"/>
    <mergeCell ref="A166:A172"/>
    <mergeCell ref="A173:A186"/>
    <mergeCell ref="A187:A202"/>
    <mergeCell ref="A45:A82"/>
    <mergeCell ref="C2:D2"/>
    <mergeCell ref="A8:A9"/>
    <mergeCell ref="A11:A12"/>
    <mergeCell ref="A13:A15"/>
    <mergeCell ref="A121:A148"/>
    <mergeCell ref="A5:C5"/>
    <mergeCell ref="A42:C42"/>
    <mergeCell ref="A212:C212"/>
    <mergeCell ref="A360:C360"/>
    <mergeCell ref="A16:A17"/>
    <mergeCell ref="A18:A20"/>
    <mergeCell ref="A22:A27"/>
    <mergeCell ref="A28:A33"/>
    <mergeCell ref="A270:A289"/>
    <mergeCell ref="A151:A157"/>
    <mergeCell ref="A158:A162"/>
    <mergeCell ref="A291:A298"/>
    <mergeCell ref="B232:E232"/>
    <mergeCell ref="A299:A300"/>
    <mergeCell ref="A303:A323"/>
    <mergeCell ref="A220:D220"/>
    <mergeCell ref="A498:A503"/>
    <mergeCell ref="B498:H498"/>
    <mergeCell ref="B499:H499"/>
    <mergeCell ref="B500:H500"/>
    <mergeCell ref="B501:H501"/>
    <mergeCell ref="B502:H502"/>
    <mergeCell ref="B503:H503"/>
  </mergeCells>
  <conditionalFormatting sqref="D480">
    <cfRule type="cellIs" dxfId="831" priority="687" operator="equal">
      <formula>"NO ASSOLEIX"</formula>
    </cfRule>
  </conditionalFormatting>
  <conditionalFormatting sqref="D476">
    <cfRule type="cellIs" dxfId="830" priority="684" operator="equal">
      <formula>"NO ASSOLEIX"</formula>
    </cfRule>
  </conditionalFormatting>
  <conditionalFormatting sqref="D489">
    <cfRule type="cellIs" dxfId="829" priority="683" operator="equal">
      <formula>"NO ASSOLEIX"</formula>
    </cfRule>
  </conditionalFormatting>
  <conditionalFormatting sqref="E6">
    <cfRule type="cellIs" dxfId="828" priority="641" operator="equal">
      <formula>"N"</formula>
    </cfRule>
  </conditionalFormatting>
  <conditionalFormatting sqref="E7:E19 E21:E33">
    <cfRule type="cellIs" dxfId="827" priority="640" operator="equal">
      <formula>"N"</formula>
    </cfRule>
  </conditionalFormatting>
  <conditionalFormatting sqref="E50 E53:E55 E58:E64 E66 E71 E73:E74 E78:E79 E83 E88 E91:E93 E97:E101 E104 E108:E111 E117:E122 E124 E126:E127 E129 E131:E139 E141:E143 E145:E146 E149:E157 E159 E162:E163 E171 E175 E179 E193:E194">
    <cfRule type="cellIs" dxfId="826" priority="639" operator="equal">
      <formula>"N"</formula>
    </cfRule>
  </conditionalFormatting>
  <conditionalFormatting sqref="E213:E216 E220:E222 E227">
    <cfRule type="cellIs" dxfId="825" priority="638" operator="equal">
      <formula>"N"</formula>
    </cfRule>
  </conditionalFormatting>
  <conditionalFormatting sqref="E229">
    <cfRule type="cellIs" dxfId="824" priority="637" operator="equal">
      <formula>"N"</formula>
    </cfRule>
  </conditionalFormatting>
  <conditionalFormatting sqref="E233:E239 E242 E250 E266:E271 E274 E289:E290 E297 E301:E304 E307 E310:E311 E319:E320 E323 E331 E341">
    <cfRule type="cellIs" dxfId="823" priority="636" operator="equal">
      <formula>"N"</formula>
    </cfRule>
  </conditionalFormatting>
  <conditionalFormatting sqref="E361 E370">
    <cfRule type="cellIs" dxfId="822" priority="635" operator="equal">
      <formula>"N"</formula>
    </cfRule>
  </conditionalFormatting>
  <conditionalFormatting sqref="E393 E402 E404">
    <cfRule type="cellIs" dxfId="821" priority="634" operator="equal">
      <formula>"N"</formula>
    </cfRule>
  </conditionalFormatting>
  <conditionalFormatting sqref="E415:E416 E418">
    <cfRule type="cellIs" dxfId="820" priority="633" operator="equal">
      <formula>"N"</formula>
    </cfRule>
  </conditionalFormatting>
  <conditionalFormatting sqref="E430:E434">
    <cfRule type="cellIs" dxfId="819" priority="632" operator="equal">
      <formula>"N"</formula>
    </cfRule>
  </conditionalFormatting>
  <conditionalFormatting sqref="E447:E451">
    <cfRule type="cellIs" dxfId="818" priority="631" operator="equal">
      <formula>"N"</formula>
    </cfRule>
  </conditionalFormatting>
  <conditionalFormatting sqref="E10">
    <cfRule type="cellIs" dxfId="817" priority="611" operator="equal">
      <formula>"N"</formula>
    </cfRule>
    <cfRule type="cellIs" dxfId="816" priority="618" operator="equal">
      <formula>"N"</formula>
    </cfRule>
    <cfRule type="cellIs" dxfId="815" priority="629" operator="equal">
      <formula>"N"</formula>
    </cfRule>
    <cfRule type="cellIs" dxfId="814" priority="630" operator="equal">
      <formula>"N"</formula>
    </cfRule>
  </conditionalFormatting>
  <conditionalFormatting sqref="E12:E15">
    <cfRule type="cellIs" dxfId="813" priority="627" operator="equal">
      <formula>"N"</formula>
    </cfRule>
    <cfRule type="cellIs" dxfId="812" priority="628" operator="equal">
      <formula>"N"</formula>
    </cfRule>
  </conditionalFormatting>
  <conditionalFormatting sqref="E16:E17">
    <cfRule type="cellIs" dxfId="811" priority="625" operator="equal">
      <formula>"N"</formula>
    </cfRule>
    <cfRule type="cellIs" dxfId="810" priority="626" operator="equal">
      <formula>"N"</formula>
    </cfRule>
  </conditionalFormatting>
  <conditionalFormatting sqref="E19">
    <cfRule type="cellIs" dxfId="809" priority="623" operator="equal">
      <formula>"N"</formula>
    </cfRule>
    <cfRule type="cellIs" dxfId="808" priority="624" operator="equal">
      <formula>"N"</formula>
    </cfRule>
  </conditionalFormatting>
  <conditionalFormatting sqref="E21:E22">
    <cfRule type="cellIs" dxfId="807" priority="621" operator="equal">
      <formula>"N"</formula>
    </cfRule>
    <cfRule type="cellIs" dxfId="806" priority="622" operator="equal">
      <formula>"N"</formula>
    </cfRule>
  </conditionalFormatting>
  <conditionalFormatting sqref="E23:E33">
    <cfRule type="cellIs" dxfId="805" priority="619" operator="equal">
      <formula>"N"</formula>
    </cfRule>
    <cfRule type="cellIs" dxfId="804" priority="620" operator="equal">
      <formula>"N"</formula>
    </cfRule>
  </conditionalFormatting>
  <conditionalFormatting sqref="E12:E17">
    <cfRule type="cellIs" dxfId="803" priority="615" operator="equal">
      <formula>"N"</formula>
    </cfRule>
    <cfRule type="cellIs" dxfId="802" priority="616" operator="equal">
      <formula>"N"</formula>
    </cfRule>
    <cfRule type="cellIs" dxfId="801" priority="617" operator="equal">
      <formula>"N"</formula>
    </cfRule>
  </conditionalFormatting>
  <conditionalFormatting sqref="E22:E33">
    <cfRule type="cellIs" dxfId="800" priority="612" operator="equal">
      <formula>"N"</formula>
    </cfRule>
    <cfRule type="cellIs" dxfId="799" priority="613" operator="equal">
      <formula>"N"</formula>
    </cfRule>
    <cfRule type="cellIs" dxfId="798" priority="614" operator="equal">
      <formula>"N"</formula>
    </cfRule>
  </conditionalFormatting>
  <conditionalFormatting sqref="E12:E17">
    <cfRule type="cellIs" dxfId="797" priority="607" operator="equal">
      <formula>"N"</formula>
    </cfRule>
    <cfRule type="cellIs" dxfId="796" priority="608" operator="equal">
      <formula>"N"</formula>
    </cfRule>
    <cfRule type="cellIs" dxfId="795" priority="609" operator="equal">
      <formula>"N"</formula>
    </cfRule>
    <cfRule type="cellIs" dxfId="794" priority="610" operator="equal">
      <formula>"N"</formula>
    </cfRule>
  </conditionalFormatting>
  <conditionalFormatting sqref="E19">
    <cfRule type="cellIs" dxfId="793" priority="603" operator="equal">
      <formula>"N"</formula>
    </cfRule>
    <cfRule type="cellIs" dxfId="792" priority="604" operator="equal">
      <formula>"N"</formula>
    </cfRule>
    <cfRule type="cellIs" dxfId="791" priority="605" operator="equal">
      <formula>"N"</formula>
    </cfRule>
    <cfRule type="cellIs" dxfId="790" priority="606" operator="equal">
      <formula>"N"</formula>
    </cfRule>
  </conditionalFormatting>
  <conditionalFormatting sqref="E21:E33">
    <cfRule type="cellIs" dxfId="789" priority="599" operator="equal">
      <formula>"N"</formula>
    </cfRule>
    <cfRule type="cellIs" dxfId="788" priority="600" operator="equal">
      <formula>"N"</formula>
    </cfRule>
    <cfRule type="cellIs" dxfId="787" priority="601" operator="equal">
      <formula>"N"</formula>
    </cfRule>
    <cfRule type="cellIs" dxfId="786" priority="602" operator="equal">
      <formula>"N"</formula>
    </cfRule>
  </conditionalFormatting>
  <conditionalFormatting sqref="E20">
    <cfRule type="cellIs" dxfId="785" priority="598" operator="equal">
      <formula>"N"</formula>
    </cfRule>
  </conditionalFormatting>
  <conditionalFormatting sqref="E43:E45">
    <cfRule type="cellIs" dxfId="784" priority="597" operator="equal">
      <formula>"N"</formula>
    </cfRule>
  </conditionalFormatting>
  <conditionalFormatting sqref="E47">
    <cfRule type="cellIs" dxfId="783" priority="596" operator="equal">
      <formula>"N"</formula>
    </cfRule>
  </conditionalFormatting>
  <conditionalFormatting sqref="E46">
    <cfRule type="cellIs" dxfId="782" priority="595" operator="equal">
      <formula>"N"</formula>
    </cfRule>
  </conditionalFormatting>
  <conditionalFormatting sqref="E46">
    <cfRule type="cellIs" dxfId="781" priority="593" operator="equal">
      <formula>"N"</formula>
    </cfRule>
    <cfRule type="cellIs" dxfId="780" priority="594" operator="equal">
      <formula>"N"</formula>
    </cfRule>
  </conditionalFormatting>
  <conditionalFormatting sqref="E46">
    <cfRule type="cellIs" dxfId="779" priority="590" operator="equal">
      <formula>"N"</formula>
    </cfRule>
    <cfRule type="cellIs" dxfId="778" priority="591" operator="equal">
      <formula>"N"</formula>
    </cfRule>
    <cfRule type="cellIs" dxfId="777" priority="592" operator="equal">
      <formula>"N"</formula>
    </cfRule>
  </conditionalFormatting>
  <conditionalFormatting sqref="E46">
    <cfRule type="cellIs" dxfId="776" priority="586" operator="equal">
      <formula>"N"</formula>
    </cfRule>
    <cfRule type="cellIs" dxfId="775" priority="587" operator="equal">
      <formula>"N"</formula>
    </cfRule>
    <cfRule type="cellIs" dxfId="774" priority="588" operator="equal">
      <formula>"N"</formula>
    </cfRule>
    <cfRule type="cellIs" dxfId="773" priority="589" operator="equal">
      <formula>"N"</formula>
    </cfRule>
  </conditionalFormatting>
  <conditionalFormatting sqref="E48:E49">
    <cfRule type="cellIs" dxfId="772" priority="585" operator="equal">
      <formula>"N"</formula>
    </cfRule>
  </conditionalFormatting>
  <conditionalFormatting sqref="E48:E49">
    <cfRule type="cellIs" dxfId="771" priority="583" operator="equal">
      <formula>"N"</formula>
    </cfRule>
    <cfRule type="cellIs" dxfId="770" priority="584" operator="equal">
      <formula>"N"</formula>
    </cfRule>
  </conditionalFormatting>
  <conditionalFormatting sqref="E48:E49">
    <cfRule type="cellIs" dxfId="769" priority="580" operator="equal">
      <formula>"N"</formula>
    </cfRule>
    <cfRule type="cellIs" dxfId="768" priority="581" operator="equal">
      <formula>"N"</formula>
    </cfRule>
    <cfRule type="cellIs" dxfId="767" priority="582" operator="equal">
      <formula>"N"</formula>
    </cfRule>
  </conditionalFormatting>
  <conditionalFormatting sqref="E48:E49">
    <cfRule type="cellIs" dxfId="766" priority="576" operator="equal">
      <formula>"N"</formula>
    </cfRule>
    <cfRule type="cellIs" dxfId="765" priority="577" operator="equal">
      <formula>"N"</formula>
    </cfRule>
    <cfRule type="cellIs" dxfId="764" priority="578" operator="equal">
      <formula>"N"</formula>
    </cfRule>
    <cfRule type="cellIs" dxfId="763" priority="579" operator="equal">
      <formula>"N"</formula>
    </cfRule>
  </conditionalFormatting>
  <conditionalFormatting sqref="E51:E52">
    <cfRule type="cellIs" dxfId="762" priority="575" operator="equal">
      <formula>"N"</formula>
    </cfRule>
  </conditionalFormatting>
  <conditionalFormatting sqref="E51:E52">
    <cfRule type="cellIs" dxfId="761" priority="573" operator="equal">
      <formula>"N"</formula>
    </cfRule>
    <cfRule type="cellIs" dxfId="760" priority="574" operator="equal">
      <formula>"N"</formula>
    </cfRule>
  </conditionalFormatting>
  <conditionalFormatting sqref="E51:E52">
    <cfRule type="cellIs" dxfId="759" priority="570" operator="equal">
      <formula>"N"</formula>
    </cfRule>
    <cfRule type="cellIs" dxfId="758" priority="571" operator="equal">
      <formula>"N"</formula>
    </cfRule>
    <cfRule type="cellIs" dxfId="757" priority="572" operator="equal">
      <formula>"N"</formula>
    </cfRule>
  </conditionalFormatting>
  <conditionalFormatting sqref="E51:E52">
    <cfRule type="cellIs" dxfId="756" priority="566" operator="equal">
      <formula>"N"</formula>
    </cfRule>
    <cfRule type="cellIs" dxfId="755" priority="567" operator="equal">
      <formula>"N"</formula>
    </cfRule>
    <cfRule type="cellIs" dxfId="754" priority="568" operator="equal">
      <formula>"N"</formula>
    </cfRule>
    <cfRule type="cellIs" dxfId="753" priority="569" operator="equal">
      <formula>"N"</formula>
    </cfRule>
  </conditionalFormatting>
  <conditionalFormatting sqref="E56:E57">
    <cfRule type="cellIs" dxfId="752" priority="565" operator="equal">
      <formula>"N"</formula>
    </cfRule>
  </conditionalFormatting>
  <conditionalFormatting sqref="E56:E57">
    <cfRule type="cellIs" dxfId="751" priority="563" operator="equal">
      <formula>"N"</formula>
    </cfRule>
    <cfRule type="cellIs" dxfId="750" priority="564" operator="equal">
      <formula>"N"</formula>
    </cfRule>
  </conditionalFormatting>
  <conditionalFormatting sqref="E56:E57">
    <cfRule type="cellIs" dxfId="749" priority="560" operator="equal">
      <formula>"N"</formula>
    </cfRule>
    <cfRule type="cellIs" dxfId="748" priority="561" operator="equal">
      <formula>"N"</formula>
    </cfRule>
    <cfRule type="cellIs" dxfId="747" priority="562" operator="equal">
      <formula>"N"</formula>
    </cfRule>
  </conditionalFormatting>
  <conditionalFormatting sqref="E56:E57">
    <cfRule type="cellIs" dxfId="746" priority="556" operator="equal">
      <formula>"N"</formula>
    </cfRule>
    <cfRule type="cellIs" dxfId="745" priority="557" operator="equal">
      <formula>"N"</formula>
    </cfRule>
    <cfRule type="cellIs" dxfId="744" priority="558" operator="equal">
      <formula>"N"</formula>
    </cfRule>
    <cfRule type="cellIs" dxfId="743" priority="559" operator="equal">
      <formula>"N"</formula>
    </cfRule>
  </conditionalFormatting>
  <conditionalFormatting sqref="E65">
    <cfRule type="cellIs" dxfId="742" priority="555" operator="equal">
      <formula>"N"</formula>
    </cfRule>
  </conditionalFormatting>
  <conditionalFormatting sqref="E65">
    <cfRule type="cellIs" dxfId="741" priority="553" operator="equal">
      <formula>"N"</formula>
    </cfRule>
    <cfRule type="cellIs" dxfId="740" priority="554" operator="equal">
      <formula>"N"</formula>
    </cfRule>
  </conditionalFormatting>
  <conditionalFormatting sqref="E65">
    <cfRule type="cellIs" dxfId="739" priority="550" operator="equal">
      <formula>"N"</formula>
    </cfRule>
    <cfRule type="cellIs" dxfId="738" priority="551" operator="equal">
      <formula>"N"</formula>
    </cfRule>
    <cfRule type="cellIs" dxfId="737" priority="552" operator="equal">
      <formula>"N"</formula>
    </cfRule>
  </conditionalFormatting>
  <conditionalFormatting sqref="E65">
    <cfRule type="cellIs" dxfId="736" priority="546" operator="equal">
      <formula>"N"</formula>
    </cfRule>
    <cfRule type="cellIs" dxfId="735" priority="547" operator="equal">
      <formula>"N"</formula>
    </cfRule>
    <cfRule type="cellIs" dxfId="734" priority="548" operator="equal">
      <formula>"N"</formula>
    </cfRule>
    <cfRule type="cellIs" dxfId="733" priority="549" operator="equal">
      <formula>"N"</formula>
    </cfRule>
  </conditionalFormatting>
  <conditionalFormatting sqref="E67:E70">
    <cfRule type="cellIs" dxfId="732" priority="545" operator="equal">
      <formula>"N"</formula>
    </cfRule>
  </conditionalFormatting>
  <conditionalFormatting sqref="E67:E70">
    <cfRule type="cellIs" dxfId="731" priority="543" operator="equal">
      <formula>"N"</formula>
    </cfRule>
    <cfRule type="cellIs" dxfId="730" priority="544" operator="equal">
      <formula>"N"</formula>
    </cfRule>
  </conditionalFormatting>
  <conditionalFormatting sqref="E67:E70">
    <cfRule type="cellIs" dxfId="729" priority="540" operator="equal">
      <formula>"N"</formula>
    </cfRule>
    <cfRule type="cellIs" dxfId="728" priority="541" operator="equal">
      <formula>"N"</formula>
    </cfRule>
    <cfRule type="cellIs" dxfId="727" priority="542" operator="equal">
      <formula>"N"</formula>
    </cfRule>
  </conditionalFormatting>
  <conditionalFormatting sqref="E67:E70">
    <cfRule type="cellIs" dxfId="726" priority="536" operator="equal">
      <formula>"N"</formula>
    </cfRule>
    <cfRule type="cellIs" dxfId="725" priority="537" operator="equal">
      <formula>"N"</formula>
    </cfRule>
    <cfRule type="cellIs" dxfId="724" priority="538" operator="equal">
      <formula>"N"</formula>
    </cfRule>
    <cfRule type="cellIs" dxfId="723" priority="539" operator="equal">
      <formula>"N"</formula>
    </cfRule>
  </conditionalFormatting>
  <conditionalFormatting sqref="E72">
    <cfRule type="cellIs" dxfId="722" priority="535" operator="equal">
      <formula>"N"</formula>
    </cfRule>
  </conditionalFormatting>
  <conditionalFormatting sqref="E72">
    <cfRule type="cellIs" dxfId="721" priority="533" operator="equal">
      <formula>"N"</formula>
    </cfRule>
    <cfRule type="cellIs" dxfId="720" priority="534" operator="equal">
      <formula>"N"</formula>
    </cfRule>
  </conditionalFormatting>
  <conditionalFormatting sqref="E72">
    <cfRule type="cellIs" dxfId="719" priority="530" operator="equal">
      <formula>"N"</formula>
    </cfRule>
    <cfRule type="cellIs" dxfId="718" priority="531" operator="equal">
      <formula>"N"</formula>
    </cfRule>
    <cfRule type="cellIs" dxfId="717" priority="532" operator="equal">
      <formula>"N"</formula>
    </cfRule>
  </conditionalFormatting>
  <conditionalFormatting sqref="E72">
    <cfRule type="cellIs" dxfId="716" priority="526" operator="equal">
      <formula>"N"</formula>
    </cfRule>
    <cfRule type="cellIs" dxfId="715" priority="527" operator="equal">
      <formula>"N"</formula>
    </cfRule>
    <cfRule type="cellIs" dxfId="714" priority="528" operator="equal">
      <formula>"N"</formula>
    </cfRule>
    <cfRule type="cellIs" dxfId="713" priority="529" operator="equal">
      <formula>"N"</formula>
    </cfRule>
  </conditionalFormatting>
  <conditionalFormatting sqref="E75:E77">
    <cfRule type="cellIs" dxfId="712" priority="525" operator="equal">
      <formula>"N"</formula>
    </cfRule>
  </conditionalFormatting>
  <conditionalFormatting sqref="E75:E77">
    <cfRule type="cellIs" dxfId="711" priority="523" operator="equal">
      <formula>"N"</formula>
    </cfRule>
    <cfRule type="cellIs" dxfId="710" priority="524" operator="equal">
      <formula>"N"</formula>
    </cfRule>
  </conditionalFormatting>
  <conditionalFormatting sqref="E75:E77">
    <cfRule type="cellIs" dxfId="709" priority="520" operator="equal">
      <formula>"N"</formula>
    </cfRule>
    <cfRule type="cellIs" dxfId="708" priority="521" operator="equal">
      <formula>"N"</formula>
    </cfRule>
    <cfRule type="cellIs" dxfId="707" priority="522" operator="equal">
      <formula>"N"</formula>
    </cfRule>
  </conditionalFormatting>
  <conditionalFormatting sqref="E75:E77">
    <cfRule type="cellIs" dxfId="706" priority="516" operator="equal">
      <formula>"N"</formula>
    </cfRule>
    <cfRule type="cellIs" dxfId="705" priority="517" operator="equal">
      <formula>"N"</formula>
    </cfRule>
    <cfRule type="cellIs" dxfId="704" priority="518" operator="equal">
      <formula>"N"</formula>
    </cfRule>
    <cfRule type="cellIs" dxfId="703" priority="519" operator="equal">
      <formula>"N"</formula>
    </cfRule>
  </conditionalFormatting>
  <conditionalFormatting sqref="E80:E82">
    <cfRule type="cellIs" dxfId="702" priority="515" operator="equal">
      <formula>"N"</formula>
    </cfRule>
  </conditionalFormatting>
  <conditionalFormatting sqref="E80:E82">
    <cfRule type="cellIs" dxfId="701" priority="513" operator="equal">
      <formula>"N"</formula>
    </cfRule>
    <cfRule type="cellIs" dxfId="700" priority="514" operator="equal">
      <formula>"N"</formula>
    </cfRule>
  </conditionalFormatting>
  <conditionalFormatting sqref="E80:E82">
    <cfRule type="cellIs" dxfId="699" priority="510" operator="equal">
      <formula>"N"</formula>
    </cfRule>
    <cfRule type="cellIs" dxfId="698" priority="511" operator="equal">
      <formula>"N"</formula>
    </cfRule>
    <cfRule type="cellIs" dxfId="697" priority="512" operator="equal">
      <formula>"N"</formula>
    </cfRule>
  </conditionalFormatting>
  <conditionalFormatting sqref="E80:E82">
    <cfRule type="cellIs" dxfId="696" priority="506" operator="equal">
      <formula>"N"</formula>
    </cfRule>
    <cfRule type="cellIs" dxfId="695" priority="507" operator="equal">
      <formula>"N"</formula>
    </cfRule>
    <cfRule type="cellIs" dxfId="694" priority="508" operator="equal">
      <formula>"N"</formula>
    </cfRule>
    <cfRule type="cellIs" dxfId="693" priority="509" operator="equal">
      <formula>"N"</formula>
    </cfRule>
  </conditionalFormatting>
  <conditionalFormatting sqref="E84:E87">
    <cfRule type="cellIs" dxfId="692" priority="505" operator="equal">
      <formula>"N"</formula>
    </cfRule>
  </conditionalFormatting>
  <conditionalFormatting sqref="E84:E87">
    <cfRule type="cellIs" dxfId="691" priority="503" operator="equal">
      <formula>"N"</formula>
    </cfRule>
    <cfRule type="cellIs" dxfId="690" priority="504" operator="equal">
      <formula>"N"</formula>
    </cfRule>
  </conditionalFormatting>
  <conditionalFormatting sqref="E84:E87">
    <cfRule type="cellIs" dxfId="689" priority="500" operator="equal">
      <formula>"N"</formula>
    </cfRule>
    <cfRule type="cellIs" dxfId="688" priority="501" operator="equal">
      <formula>"N"</formula>
    </cfRule>
    <cfRule type="cellIs" dxfId="687" priority="502" operator="equal">
      <formula>"N"</formula>
    </cfRule>
  </conditionalFormatting>
  <conditionalFormatting sqref="E84:E87">
    <cfRule type="cellIs" dxfId="686" priority="496" operator="equal">
      <formula>"N"</formula>
    </cfRule>
    <cfRule type="cellIs" dxfId="685" priority="497" operator="equal">
      <formula>"N"</formula>
    </cfRule>
    <cfRule type="cellIs" dxfId="684" priority="498" operator="equal">
      <formula>"N"</formula>
    </cfRule>
    <cfRule type="cellIs" dxfId="683" priority="499" operator="equal">
      <formula>"N"</formula>
    </cfRule>
  </conditionalFormatting>
  <conditionalFormatting sqref="E89:E90">
    <cfRule type="cellIs" dxfId="682" priority="495" operator="equal">
      <formula>"N"</formula>
    </cfRule>
  </conditionalFormatting>
  <conditionalFormatting sqref="E89:E90">
    <cfRule type="cellIs" dxfId="681" priority="493" operator="equal">
      <formula>"N"</formula>
    </cfRule>
    <cfRule type="cellIs" dxfId="680" priority="494" operator="equal">
      <formula>"N"</formula>
    </cfRule>
  </conditionalFormatting>
  <conditionalFormatting sqref="E89:E90">
    <cfRule type="cellIs" dxfId="679" priority="490" operator="equal">
      <formula>"N"</formula>
    </cfRule>
    <cfRule type="cellIs" dxfId="678" priority="491" operator="equal">
      <formula>"N"</formula>
    </cfRule>
    <cfRule type="cellIs" dxfId="677" priority="492" operator="equal">
      <formula>"N"</formula>
    </cfRule>
  </conditionalFormatting>
  <conditionalFormatting sqref="E89:E90">
    <cfRule type="cellIs" dxfId="676" priority="486" operator="equal">
      <formula>"N"</formula>
    </cfRule>
    <cfRule type="cellIs" dxfId="675" priority="487" operator="equal">
      <formula>"N"</formula>
    </cfRule>
    <cfRule type="cellIs" dxfId="674" priority="488" operator="equal">
      <formula>"N"</formula>
    </cfRule>
    <cfRule type="cellIs" dxfId="673" priority="489" operator="equal">
      <formula>"N"</formula>
    </cfRule>
  </conditionalFormatting>
  <conditionalFormatting sqref="E94:E96">
    <cfRule type="cellIs" dxfId="672" priority="485" operator="equal">
      <formula>"N"</formula>
    </cfRule>
  </conditionalFormatting>
  <conditionalFormatting sqref="E94:E96">
    <cfRule type="cellIs" dxfId="671" priority="483" operator="equal">
      <formula>"N"</formula>
    </cfRule>
    <cfRule type="cellIs" dxfId="670" priority="484" operator="equal">
      <formula>"N"</formula>
    </cfRule>
  </conditionalFormatting>
  <conditionalFormatting sqref="E94:E96">
    <cfRule type="cellIs" dxfId="669" priority="480" operator="equal">
      <formula>"N"</formula>
    </cfRule>
    <cfRule type="cellIs" dxfId="668" priority="481" operator="equal">
      <formula>"N"</formula>
    </cfRule>
    <cfRule type="cellIs" dxfId="667" priority="482" operator="equal">
      <formula>"N"</formula>
    </cfRule>
  </conditionalFormatting>
  <conditionalFormatting sqref="E94:E96">
    <cfRule type="cellIs" dxfId="666" priority="476" operator="equal">
      <formula>"N"</formula>
    </cfRule>
    <cfRule type="cellIs" dxfId="665" priority="477" operator="equal">
      <formula>"N"</formula>
    </cfRule>
    <cfRule type="cellIs" dxfId="664" priority="478" operator="equal">
      <formula>"N"</formula>
    </cfRule>
    <cfRule type="cellIs" dxfId="663" priority="479" operator="equal">
      <formula>"N"</formula>
    </cfRule>
  </conditionalFormatting>
  <conditionalFormatting sqref="E102:E103">
    <cfRule type="cellIs" dxfId="662" priority="475" operator="equal">
      <formula>"N"</formula>
    </cfRule>
  </conditionalFormatting>
  <conditionalFormatting sqref="E102:E103">
    <cfRule type="cellIs" dxfId="661" priority="473" operator="equal">
      <formula>"N"</formula>
    </cfRule>
    <cfRule type="cellIs" dxfId="660" priority="474" operator="equal">
      <formula>"N"</formula>
    </cfRule>
  </conditionalFormatting>
  <conditionalFormatting sqref="E102:E103">
    <cfRule type="cellIs" dxfId="659" priority="470" operator="equal">
      <formula>"N"</formula>
    </cfRule>
    <cfRule type="cellIs" dxfId="658" priority="471" operator="equal">
      <formula>"N"</formula>
    </cfRule>
    <cfRule type="cellIs" dxfId="657" priority="472" operator="equal">
      <formula>"N"</formula>
    </cfRule>
  </conditionalFormatting>
  <conditionalFormatting sqref="E102:E103">
    <cfRule type="cellIs" dxfId="656" priority="466" operator="equal">
      <formula>"N"</formula>
    </cfRule>
    <cfRule type="cellIs" dxfId="655" priority="467" operator="equal">
      <formula>"N"</formula>
    </cfRule>
    <cfRule type="cellIs" dxfId="654" priority="468" operator="equal">
      <formula>"N"</formula>
    </cfRule>
    <cfRule type="cellIs" dxfId="653" priority="469" operator="equal">
      <formula>"N"</formula>
    </cfRule>
  </conditionalFormatting>
  <conditionalFormatting sqref="E105:E107">
    <cfRule type="cellIs" dxfId="652" priority="465" operator="equal">
      <formula>"N"</formula>
    </cfRule>
  </conditionalFormatting>
  <conditionalFormatting sqref="E105:E107">
    <cfRule type="cellIs" dxfId="651" priority="463" operator="equal">
      <formula>"N"</formula>
    </cfRule>
    <cfRule type="cellIs" dxfId="650" priority="464" operator="equal">
      <formula>"N"</formula>
    </cfRule>
  </conditionalFormatting>
  <conditionalFormatting sqref="E105:E107">
    <cfRule type="cellIs" dxfId="649" priority="460" operator="equal">
      <formula>"N"</formula>
    </cfRule>
    <cfRule type="cellIs" dxfId="648" priority="461" operator="equal">
      <formula>"N"</formula>
    </cfRule>
    <cfRule type="cellIs" dxfId="647" priority="462" operator="equal">
      <formula>"N"</formula>
    </cfRule>
  </conditionalFormatting>
  <conditionalFormatting sqref="E105:E107">
    <cfRule type="cellIs" dxfId="646" priority="456" operator="equal">
      <formula>"N"</formula>
    </cfRule>
    <cfRule type="cellIs" dxfId="645" priority="457" operator="equal">
      <formula>"N"</formula>
    </cfRule>
    <cfRule type="cellIs" dxfId="644" priority="458" operator="equal">
      <formula>"N"</formula>
    </cfRule>
    <cfRule type="cellIs" dxfId="643" priority="459" operator="equal">
      <formula>"N"</formula>
    </cfRule>
  </conditionalFormatting>
  <conditionalFormatting sqref="E113:E114">
    <cfRule type="cellIs" dxfId="642" priority="455" operator="equal">
      <formula>"N"</formula>
    </cfRule>
  </conditionalFormatting>
  <conditionalFormatting sqref="E113:E114">
    <cfRule type="cellIs" dxfId="641" priority="453" operator="equal">
      <formula>"N"</formula>
    </cfRule>
    <cfRule type="cellIs" dxfId="640" priority="454" operator="equal">
      <formula>"N"</formula>
    </cfRule>
  </conditionalFormatting>
  <conditionalFormatting sqref="E113:E114">
    <cfRule type="cellIs" dxfId="639" priority="450" operator="equal">
      <formula>"N"</formula>
    </cfRule>
    <cfRule type="cellIs" dxfId="638" priority="451" operator="equal">
      <formula>"N"</formula>
    </cfRule>
    <cfRule type="cellIs" dxfId="637" priority="452" operator="equal">
      <formula>"N"</formula>
    </cfRule>
  </conditionalFormatting>
  <conditionalFormatting sqref="E113:E114">
    <cfRule type="cellIs" dxfId="636" priority="446" operator="equal">
      <formula>"N"</formula>
    </cfRule>
    <cfRule type="cellIs" dxfId="635" priority="447" operator="equal">
      <formula>"N"</formula>
    </cfRule>
    <cfRule type="cellIs" dxfId="634" priority="448" operator="equal">
      <formula>"N"</formula>
    </cfRule>
    <cfRule type="cellIs" dxfId="633" priority="449" operator="equal">
      <formula>"N"</formula>
    </cfRule>
  </conditionalFormatting>
  <conditionalFormatting sqref="E123">
    <cfRule type="cellIs" dxfId="632" priority="445" operator="equal">
      <formula>"N"</formula>
    </cfRule>
  </conditionalFormatting>
  <conditionalFormatting sqref="E123">
    <cfRule type="cellIs" dxfId="631" priority="443" operator="equal">
      <formula>"N"</formula>
    </cfRule>
    <cfRule type="cellIs" dxfId="630" priority="444" operator="equal">
      <formula>"N"</formula>
    </cfRule>
  </conditionalFormatting>
  <conditionalFormatting sqref="E123">
    <cfRule type="cellIs" dxfId="629" priority="440" operator="equal">
      <formula>"N"</formula>
    </cfRule>
    <cfRule type="cellIs" dxfId="628" priority="441" operator="equal">
      <formula>"N"</formula>
    </cfRule>
    <cfRule type="cellIs" dxfId="627" priority="442" operator="equal">
      <formula>"N"</formula>
    </cfRule>
  </conditionalFormatting>
  <conditionalFormatting sqref="E123">
    <cfRule type="cellIs" dxfId="626" priority="436" operator="equal">
      <formula>"N"</formula>
    </cfRule>
    <cfRule type="cellIs" dxfId="625" priority="437" operator="equal">
      <formula>"N"</formula>
    </cfRule>
    <cfRule type="cellIs" dxfId="624" priority="438" operator="equal">
      <formula>"N"</formula>
    </cfRule>
    <cfRule type="cellIs" dxfId="623" priority="439" operator="equal">
      <formula>"N"</formula>
    </cfRule>
  </conditionalFormatting>
  <conditionalFormatting sqref="E125">
    <cfRule type="cellIs" dxfId="622" priority="435" operator="equal">
      <formula>"N"</formula>
    </cfRule>
  </conditionalFormatting>
  <conditionalFormatting sqref="E125">
    <cfRule type="cellIs" dxfId="621" priority="433" operator="equal">
      <formula>"N"</formula>
    </cfRule>
    <cfRule type="cellIs" dxfId="620" priority="434" operator="equal">
      <formula>"N"</formula>
    </cfRule>
  </conditionalFormatting>
  <conditionalFormatting sqref="E125">
    <cfRule type="cellIs" dxfId="619" priority="430" operator="equal">
      <formula>"N"</formula>
    </cfRule>
    <cfRule type="cellIs" dxfId="618" priority="431" operator="equal">
      <formula>"N"</formula>
    </cfRule>
    <cfRule type="cellIs" dxfId="617" priority="432" operator="equal">
      <formula>"N"</formula>
    </cfRule>
  </conditionalFormatting>
  <conditionalFormatting sqref="E125">
    <cfRule type="cellIs" dxfId="616" priority="426" operator="equal">
      <formula>"N"</formula>
    </cfRule>
    <cfRule type="cellIs" dxfId="615" priority="427" operator="equal">
      <formula>"N"</formula>
    </cfRule>
    <cfRule type="cellIs" dxfId="614" priority="428" operator="equal">
      <formula>"N"</formula>
    </cfRule>
    <cfRule type="cellIs" dxfId="613" priority="429" operator="equal">
      <formula>"N"</formula>
    </cfRule>
  </conditionalFormatting>
  <conditionalFormatting sqref="E128">
    <cfRule type="cellIs" dxfId="612" priority="425" operator="equal">
      <formula>"N"</formula>
    </cfRule>
  </conditionalFormatting>
  <conditionalFormatting sqref="E128">
    <cfRule type="cellIs" dxfId="611" priority="423" operator="equal">
      <formula>"N"</formula>
    </cfRule>
    <cfRule type="cellIs" dxfId="610" priority="424" operator="equal">
      <formula>"N"</formula>
    </cfRule>
  </conditionalFormatting>
  <conditionalFormatting sqref="E128">
    <cfRule type="cellIs" dxfId="609" priority="420" operator="equal">
      <formula>"N"</formula>
    </cfRule>
    <cfRule type="cellIs" dxfId="608" priority="421" operator="equal">
      <formula>"N"</formula>
    </cfRule>
    <cfRule type="cellIs" dxfId="607" priority="422" operator="equal">
      <formula>"N"</formula>
    </cfRule>
  </conditionalFormatting>
  <conditionalFormatting sqref="E128">
    <cfRule type="cellIs" dxfId="606" priority="416" operator="equal">
      <formula>"N"</formula>
    </cfRule>
    <cfRule type="cellIs" dxfId="605" priority="417" operator="equal">
      <formula>"N"</formula>
    </cfRule>
    <cfRule type="cellIs" dxfId="604" priority="418" operator="equal">
      <formula>"N"</formula>
    </cfRule>
    <cfRule type="cellIs" dxfId="603" priority="419" operator="equal">
      <formula>"N"</formula>
    </cfRule>
  </conditionalFormatting>
  <conditionalFormatting sqref="E130">
    <cfRule type="cellIs" dxfId="602" priority="415" operator="equal">
      <formula>"N"</formula>
    </cfRule>
  </conditionalFormatting>
  <conditionalFormatting sqref="E130">
    <cfRule type="cellIs" dxfId="601" priority="413" operator="equal">
      <formula>"N"</formula>
    </cfRule>
    <cfRule type="cellIs" dxfId="600" priority="414" operator="equal">
      <formula>"N"</formula>
    </cfRule>
  </conditionalFormatting>
  <conditionalFormatting sqref="E130">
    <cfRule type="cellIs" dxfId="599" priority="410" operator="equal">
      <formula>"N"</formula>
    </cfRule>
    <cfRule type="cellIs" dxfId="598" priority="411" operator="equal">
      <formula>"N"</formula>
    </cfRule>
    <cfRule type="cellIs" dxfId="597" priority="412" operator="equal">
      <formula>"N"</formula>
    </cfRule>
  </conditionalFormatting>
  <conditionalFormatting sqref="E130">
    <cfRule type="cellIs" dxfId="596" priority="406" operator="equal">
      <formula>"N"</formula>
    </cfRule>
    <cfRule type="cellIs" dxfId="595" priority="407" operator="equal">
      <formula>"N"</formula>
    </cfRule>
    <cfRule type="cellIs" dxfId="594" priority="408" operator="equal">
      <formula>"N"</formula>
    </cfRule>
    <cfRule type="cellIs" dxfId="593" priority="409" operator="equal">
      <formula>"N"</formula>
    </cfRule>
  </conditionalFormatting>
  <conditionalFormatting sqref="E140">
    <cfRule type="cellIs" dxfId="592" priority="405" operator="equal">
      <formula>"N"</formula>
    </cfRule>
  </conditionalFormatting>
  <conditionalFormatting sqref="E140">
    <cfRule type="cellIs" dxfId="591" priority="403" operator="equal">
      <formula>"N"</formula>
    </cfRule>
    <cfRule type="cellIs" dxfId="590" priority="404" operator="equal">
      <formula>"N"</formula>
    </cfRule>
  </conditionalFormatting>
  <conditionalFormatting sqref="E140">
    <cfRule type="cellIs" dxfId="589" priority="400" operator="equal">
      <formula>"N"</formula>
    </cfRule>
    <cfRule type="cellIs" dxfId="588" priority="401" operator="equal">
      <formula>"N"</formula>
    </cfRule>
    <cfRule type="cellIs" dxfId="587" priority="402" operator="equal">
      <formula>"N"</formula>
    </cfRule>
  </conditionalFormatting>
  <conditionalFormatting sqref="E140">
    <cfRule type="cellIs" dxfId="586" priority="396" operator="equal">
      <formula>"N"</formula>
    </cfRule>
    <cfRule type="cellIs" dxfId="585" priority="397" operator="equal">
      <formula>"N"</formula>
    </cfRule>
    <cfRule type="cellIs" dxfId="584" priority="398" operator="equal">
      <formula>"N"</formula>
    </cfRule>
    <cfRule type="cellIs" dxfId="583" priority="399" operator="equal">
      <formula>"N"</formula>
    </cfRule>
  </conditionalFormatting>
  <conditionalFormatting sqref="E144">
    <cfRule type="cellIs" dxfId="582" priority="395" operator="equal">
      <formula>"N"</formula>
    </cfRule>
  </conditionalFormatting>
  <conditionalFormatting sqref="E144">
    <cfRule type="cellIs" dxfId="581" priority="393" operator="equal">
      <formula>"N"</formula>
    </cfRule>
    <cfRule type="cellIs" dxfId="580" priority="394" operator="equal">
      <formula>"N"</formula>
    </cfRule>
  </conditionalFormatting>
  <conditionalFormatting sqref="E144">
    <cfRule type="cellIs" dxfId="579" priority="390" operator="equal">
      <formula>"N"</formula>
    </cfRule>
    <cfRule type="cellIs" dxfId="578" priority="391" operator="equal">
      <formula>"N"</formula>
    </cfRule>
    <cfRule type="cellIs" dxfId="577" priority="392" operator="equal">
      <formula>"N"</formula>
    </cfRule>
  </conditionalFormatting>
  <conditionalFormatting sqref="E144">
    <cfRule type="cellIs" dxfId="576" priority="386" operator="equal">
      <formula>"N"</formula>
    </cfRule>
    <cfRule type="cellIs" dxfId="575" priority="387" operator="equal">
      <formula>"N"</formula>
    </cfRule>
    <cfRule type="cellIs" dxfId="574" priority="388" operator="equal">
      <formula>"N"</formula>
    </cfRule>
    <cfRule type="cellIs" dxfId="573" priority="389" operator="equal">
      <formula>"N"</formula>
    </cfRule>
  </conditionalFormatting>
  <conditionalFormatting sqref="E147:E148">
    <cfRule type="cellIs" dxfId="572" priority="385" operator="equal">
      <formula>"N"</formula>
    </cfRule>
  </conditionalFormatting>
  <conditionalFormatting sqref="E147:E148">
    <cfRule type="cellIs" dxfId="571" priority="383" operator="equal">
      <formula>"N"</formula>
    </cfRule>
    <cfRule type="cellIs" dxfId="570" priority="384" operator="equal">
      <formula>"N"</formula>
    </cfRule>
  </conditionalFormatting>
  <conditionalFormatting sqref="E147:E148">
    <cfRule type="cellIs" dxfId="569" priority="380" operator="equal">
      <formula>"N"</formula>
    </cfRule>
    <cfRule type="cellIs" dxfId="568" priority="381" operator="equal">
      <formula>"N"</formula>
    </cfRule>
    <cfRule type="cellIs" dxfId="567" priority="382" operator="equal">
      <formula>"N"</formula>
    </cfRule>
  </conditionalFormatting>
  <conditionalFormatting sqref="E147:E148">
    <cfRule type="cellIs" dxfId="566" priority="376" operator="equal">
      <formula>"N"</formula>
    </cfRule>
    <cfRule type="cellIs" dxfId="565" priority="377" operator="equal">
      <formula>"N"</formula>
    </cfRule>
    <cfRule type="cellIs" dxfId="564" priority="378" operator="equal">
      <formula>"N"</formula>
    </cfRule>
    <cfRule type="cellIs" dxfId="563" priority="379" operator="equal">
      <formula>"N"</formula>
    </cfRule>
  </conditionalFormatting>
  <conditionalFormatting sqref="E158">
    <cfRule type="cellIs" dxfId="562" priority="375" operator="equal">
      <formula>"N"</formula>
    </cfRule>
  </conditionalFormatting>
  <conditionalFormatting sqref="E158">
    <cfRule type="cellIs" dxfId="561" priority="373" operator="equal">
      <formula>"N"</formula>
    </cfRule>
    <cfRule type="cellIs" dxfId="560" priority="374" operator="equal">
      <formula>"N"</formula>
    </cfRule>
  </conditionalFormatting>
  <conditionalFormatting sqref="E158">
    <cfRule type="cellIs" dxfId="559" priority="370" operator="equal">
      <formula>"N"</formula>
    </cfRule>
    <cfRule type="cellIs" dxfId="558" priority="371" operator="equal">
      <formula>"N"</formula>
    </cfRule>
    <cfRule type="cellIs" dxfId="557" priority="372" operator="equal">
      <formula>"N"</formula>
    </cfRule>
  </conditionalFormatting>
  <conditionalFormatting sqref="E158">
    <cfRule type="cellIs" dxfId="556" priority="366" operator="equal">
      <formula>"N"</formula>
    </cfRule>
    <cfRule type="cellIs" dxfId="555" priority="367" operator="equal">
      <formula>"N"</formula>
    </cfRule>
    <cfRule type="cellIs" dxfId="554" priority="368" operator="equal">
      <formula>"N"</formula>
    </cfRule>
    <cfRule type="cellIs" dxfId="553" priority="369" operator="equal">
      <formula>"N"</formula>
    </cfRule>
  </conditionalFormatting>
  <conditionalFormatting sqref="E160:E161">
    <cfRule type="cellIs" dxfId="552" priority="365" operator="equal">
      <formula>"N"</formula>
    </cfRule>
  </conditionalFormatting>
  <conditionalFormatting sqref="E160:E161">
    <cfRule type="cellIs" dxfId="551" priority="363" operator="equal">
      <formula>"N"</formula>
    </cfRule>
    <cfRule type="cellIs" dxfId="550" priority="364" operator="equal">
      <formula>"N"</formula>
    </cfRule>
  </conditionalFormatting>
  <conditionalFormatting sqref="E160:E161">
    <cfRule type="cellIs" dxfId="549" priority="360" operator="equal">
      <formula>"N"</formula>
    </cfRule>
    <cfRule type="cellIs" dxfId="548" priority="361" operator="equal">
      <formula>"N"</formula>
    </cfRule>
    <cfRule type="cellIs" dxfId="547" priority="362" operator="equal">
      <formula>"N"</formula>
    </cfRule>
  </conditionalFormatting>
  <conditionalFormatting sqref="E160:E161">
    <cfRule type="cellIs" dxfId="546" priority="356" operator="equal">
      <formula>"N"</formula>
    </cfRule>
    <cfRule type="cellIs" dxfId="545" priority="357" operator="equal">
      <formula>"N"</formula>
    </cfRule>
    <cfRule type="cellIs" dxfId="544" priority="358" operator="equal">
      <formula>"N"</formula>
    </cfRule>
    <cfRule type="cellIs" dxfId="543" priority="359" operator="equal">
      <formula>"N"</formula>
    </cfRule>
  </conditionalFormatting>
  <conditionalFormatting sqref="E164:E165">
    <cfRule type="cellIs" dxfId="542" priority="355" operator="equal">
      <formula>"N"</formula>
    </cfRule>
  </conditionalFormatting>
  <conditionalFormatting sqref="E164:E165">
    <cfRule type="cellIs" dxfId="541" priority="353" operator="equal">
      <formula>"N"</formula>
    </cfRule>
    <cfRule type="cellIs" dxfId="540" priority="354" operator="equal">
      <formula>"N"</formula>
    </cfRule>
  </conditionalFormatting>
  <conditionalFormatting sqref="E164:E165">
    <cfRule type="cellIs" dxfId="539" priority="350" operator="equal">
      <formula>"N"</formula>
    </cfRule>
    <cfRule type="cellIs" dxfId="538" priority="351" operator="equal">
      <formula>"N"</formula>
    </cfRule>
    <cfRule type="cellIs" dxfId="537" priority="352" operator="equal">
      <formula>"N"</formula>
    </cfRule>
  </conditionalFormatting>
  <conditionalFormatting sqref="E164:E165">
    <cfRule type="cellIs" dxfId="536" priority="346" operator="equal">
      <formula>"N"</formula>
    </cfRule>
    <cfRule type="cellIs" dxfId="535" priority="347" operator="equal">
      <formula>"N"</formula>
    </cfRule>
    <cfRule type="cellIs" dxfId="534" priority="348" operator="equal">
      <formula>"N"</formula>
    </cfRule>
    <cfRule type="cellIs" dxfId="533" priority="349" operator="equal">
      <formula>"N"</formula>
    </cfRule>
  </conditionalFormatting>
  <conditionalFormatting sqref="E166:E170">
    <cfRule type="cellIs" dxfId="532" priority="345" operator="equal">
      <formula>"N"</formula>
    </cfRule>
  </conditionalFormatting>
  <conditionalFormatting sqref="E166:E170">
    <cfRule type="cellIs" dxfId="531" priority="343" operator="equal">
      <formula>"N"</formula>
    </cfRule>
    <cfRule type="cellIs" dxfId="530" priority="344" operator="equal">
      <formula>"N"</formula>
    </cfRule>
  </conditionalFormatting>
  <conditionalFormatting sqref="E166:E170">
    <cfRule type="cellIs" dxfId="529" priority="340" operator="equal">
      <formula>"N"</formula>
    </cfRule>
    <cfRule type="cellIs" dxfId="528" priority="341" operator="equal">
      <formula>"N"</formula>
    </cfRule>
    <cfRule type="cellIs" dxfId="527" priority="342" operator="equal">
      <formula>"N"</formula>
    </cfRule>
  </conditionalFormatting>
  <conditionalFormatting sqref="E166:E170">
    <cfRule type="cellIs" dxfId="526" priority="336" operator="equal">
      <formula>"N"</formula>
    </cfRule>
    <cfRule type="cellIs" dxfId="525" priority="337" operator="equal">
      <formula>"N"</formula>
    </cfRule>
    <cfRule type="cellIs" dxfId="524" priority="338" operator="equal">
      <formula>"N"</formula>
    </cfRule>
    <cfRule type="cellIs" dxfId="523" priority="339" operator="equal">
      <formula>"N"</formula>
    </cfRule>
  </conditionalFormatting>
  <conditionalFormatting sqref="E172:E174">
    <cfRule type="cellIs" dxfId="522" priority="335" operator="equal">
      <formula>"N"</formula>
    </cfRule>
  </conditionalFormatting>
  <conditionalFormatting sqref="E172:E174">
    <cfRule type="cellIs" dxfId="521" priority="333" operator="equal">
      <formula>"N"</formula>
    </cfRule>
    <cfRule type="cellIs" dxfId="520" priority="334" operator="equal">
      <formula>"N"</formula>
    </cfRule>
  </conditionalFormatting>
  <conditionalFormatting sqref="E172:E174">
    <cfRule type="cellIs" dxfId="519" priority="330" operator="equal">
      <formula>"N"</formula>
    </cfRule>
    <cfRule type="cellIs" dxfId="518" priority="331" operator="equal">
      <formula>"N"</formula>
    </cfRule>
    <cfRule type="cellIs" dxfId="517" priority="332" operator="equal">
      <formula>"N"</formula>
    </cfRule>
  </conditionalFormatting>
  <conditionalFormatting sqref="E172:E174">
    <cfRule type="cellIs" dxfId="516" priority="326" operator="equal">
      <formula>"N"</formula>
    </cfRule>
    <cfRule type="cellIs" dxfId="515" priority="327" operator="equal">
      <formula>"N"</formula>
    </cfRule>
    <cfRule type="cellIs" dxfId="514" priority="328" operator="equal">
      <formula>"N"</formula>
    </cfRule>
    <cfRule type="cellIs" dxfId="513" priority="329" operator="equal">
      <formula>"N"</formula>
    </cfRule>
  </conditionalFormatting>
  <conditionalFormatting sqref="E176:E178">
    <cfRule type="cellIs" dxfId="512" priority="325" operator="equal">
      <formula>"N"</formula>
    </cfRule>
  </conditionalFormatting>
  <conditionalFormatting sqref="E176:E178">
    <cfRule type="cellIs" dxfId="511" priority="323" operator="equal">
      <formula>"N"</formula>
    </cfRule>
    <cfRule type="cellIs" dxfId="510" priority="324" operator="equal">
      <formula>"N"</formula>
    </cfRule>
  </conditionalFormatting>
  <conditionalFormatting sqref="E176:E178">
    <cfRule type="cellIs" dxfId="509" priority="320" operator="equal">
      <formula>"N"</formula>
    </cfRule>
    <cfRule type="cellIs" dxfId="508" priority="321" operator="equal">
      <formula>"N"</formula>
    </cfRule>
    <cfRule type="cellIs" dxfId="507" priority="322" operator="equal">
      <formula>"N"</formula>
    </cfRule>
  </conditionalFormatting>
  <conditionalFormatting sqref="E176:E178">
    <cfRule type="cellIs" dxfId="506" priority="316" operator="equal">
      <formula>"N"</formula>
    </cfRule>
    <cfRule type="cellIs" dxfId="505" priority="317" operator="equal">
      <formula>"N"</formula>
    </cfRule>
    <cfRule type="cellIs" dxfId="504" priority="318" operator="equal">
      <formula>"N"</formula>
    </cfRule>
    <cfRule type="cellIs" dxfId="503" priority="319" operator="equal">
      <formula>"N"</formula>
    </cfRule>
  </conditionalFormatting>
  <conditionalFormatting sqref="E180 E182:E186">
    <cfRule type="cellIs" dxfId="502" priority="315" operator="equal">
      <formula>"N"</formula>
    </cfRule>
  </conditionalFormatting>
  <conditionalFormatting sqref="E180 E182:E186">
    <cfRule type="cellIs" dxfId="501" priority="313" operator="equal">
      <formula>"N"</formula>
    </cfRule>
    <cfRule type="cellIs" dxfId="500" priority="314" operator="equal">
      <formula>"N"</formula>
    </cfRule>
  </conditionalFormatting>
  <conditionalFormatting sqref="E180 E182:E186">
    <cfRule type="cellIs" dxfId="499" priority="310" operator="equal">
      <formula>"N"</formula>
    </cfRule>
    <cfRule type="cellIs" dxfId="498" priority="311" operator="equal">
      <formula>"N"</formula>
    </cfRule>
    <cfRule type="cellIs" dxfId="497" priority="312" operator="equal">
      <formula>"N"</formula>
    </cfRule>
  </conditionalFormatting>
  <conditionalFormatting sqref="E180 E182:E186">
    <cfRule type="cellIs" dxfId="496" priority="306" operator="equal">
      <formula>"N"</formula>
    </cfRule>
    <cfRule type="cellIs" dxfId="495" priority="307" operator="equal">
      <formula>"N"</formula>
    </cfRule>
    <cfRule type="cellIs" dxfId="494" priority="308" operator="equal">
      <formula>"N"</formula>
    </cfRule>
    <cfRule type="cellIs" dxfId="493" priority="309" operator="equal">
      <formula>"N"</formula>
    </cfRule>
  </conditionalFormatting>
  <conditionalFormatting sqref="E191:E192">
    <cfRule type="cellIs" dxfId="492" priority="305" operator="equal">
      <formula>"N"</formula>
    </cfRule>
  </conditionalFormatting>
  <conditionalFormatting sqref="E191:E192">
    <cfRule type="cellIs" dxfId="491" priority="303" operator="equal">
      <formula>"N"</formula>
    </cfRule>
    <cfRule type="cellIs" dxfId="490" priority="304" operator="equal">
      <formula>"N"</formula>
    </cfRule>
  </conditionalFormatting>
  <conditionalFormatting sqref="E191:E192">
    <cfRule type="cellIs" dxfId="489" priority="300" operator="equal">
      <formula>"N"</formula>
    </cfRule>
    <cfRule type="cellIs" dxfId="488" priority="301" operator="equal">
      <formula>"N"</formula>
    </cfRule>
    <cfRule type="cellIs" dxfId="487" priority="302" operator="equal">
      <formula>"N"</formula>
    </cfRule>
  </conditionalFormatting>
  <conditionalFormatting sqref="E191:E192">
    <cfRule type="cellIs" dxfId="486" priority="296" operator="equal">
      <formula>"N"</formula>
    </cfRule>
    <cfRule type="cellIs" dxfId="485" priority="297" operator="equal">
      <formula>"N"</formula>
    </cfRule>
    <cfRule type="cellIs" dxfId="484" priority="298" operator="equal">
      <formula>"N"</formula>
    </cfRule>
    <cfRule type="cellIs" dxfId="483" priority="299" operator="equal">
      <formula>"N"</formula>
    </cfRule>
  </conditionalFormatting>
  <conditionalFormatting sqref="E195:E202">
    <cfRule type="cellIs" dxfId="482" priority="295" operator="equal">
      <formula>"N"</formula>
    </cfRule>
  </conditionalFormatting>
  <conditionalFormatting sqref="E195:E202">
    <cfRule type="cellIs" dxfId="481" priority="293" operator="equal">
      <formula>"N"</formula>
    </cfRule>
    <cfRule type="cellIs" dxfId="480" priority="294" operator="equal">
      <formula>"N"</formula>
    </cfRule>
  </conditionalFormatting>
  <conditionalFormatting sqref="E195:E202">
    <cfRule type="cellIs" dxfId="479" priority="290" operator="equal">
      <formula>"N"</formula>
    </cfRule>
    <cfRule type="cellIs" dxfId="478" priority="291" operator="equal">
      <formula>"N"</formula>
    </cfRule>
    <cfRule type="cellIs" dxfId="477" priority="292" operator="equal">
      <formula>"N"</formula>
    </cfRule>
  </conditionalFormatting>
  <conditionalFormatting sqref="E195:E202">
    <cfRule type="cellIs" dxfId="476" priority="286" operator="equal">
      <formula>"N"</formula>
    </cfRule>
    <cfRule type="cellIs" dxfId="475" priority="287" operator="equal">
      <formula>"N"</formula>
    </cfRule>
    <cfRule type="cellIs" dxfId="474" priority="288" operator="equal">
      <formula>"N"</formula>
    </cfRule>
    <cfRule type="cellIs" dxfId="473" priority="289" operator="equal">
      <formula>"N"</formula>
    </cfRule>
  </conditionalFormatting>
  <conditionalFormatting sqref="E217:E219">
    <cfRule type="cellIs" dxfId="472" priority="285" operator="equal">
      <formula>"N"</formula>
    </cfRule>
  </conditionalFormatting>
  <conditionalFormatting sqref="E217:E219">
    <cfRule type="cellIs" dxfId="471" priority="283" operator="equal">
      <formula>"N"</formula>
    </cfRule>
    <cfRule type="cellIs" dxfId="470" priority="284" operator="equal">
      <formula>"N"</formula>
    </cfRule>
  </conditionalFormatting>
  <conditionalFormatting sqref="E217:E219">
    <cfRule type="cellIs" dxfId="469" priority="280" operator="equal">
      <formula>"N"</formula>
    </cfRule>
    <cfRule type="cellIs" dxfId="468" priority="281" operator="equal">
      <formula>"N"</formula>
    </cfRule>
    <cfRule type="cellIs" dxfId="467" priority="282" operator="equal">
      <formula>"N"</formula>
    </cfRule>
  </conditionalFormatting>
  <conditionalFormatting sqref="E217:E219">
    <cfRule type="cellIs" dxfId="466" priority="276" operator="equal">
      <formula>"N"</formula>
    </cfRule>
    <cfRule type="cellIs" dxfId="465" priority="277" operator="equal">
      <formula>"N"</formula>
    </cfRule>
    <cfRule type="cellIs" dxfId="464" priority="278" operator="equal">
      <formula>"N"</formula>
    </cfRule>
    <cfRule type="cellIs" dxfId="463" priority="279" operator="equal">
      <formula>"N"</formula>
    </cfRule>
  </conditionalFormatting>
  <conditionalFormatting sqref="E223:E225">
    <cfRule type="cellIs" dxfId="462" priority="275" operator="equal">
      <formula>"N"</formula>
    </cfRule>
  </conditionalFormatting>
  <conditionalFormatting sqref="E223:E225">
    <cfRule type="cellIs" dxfId="461" priority="273" operator="equal">
      <formula>"N"</formula>
    </cfRule>
    <cfRule type="cellIs" dxfId="460" priority="274" operator="equal">
      <formula>"N"</formula>
    </cfRule>
  </conditionalFormatting>
  <conditionalFormatting sqref="E223:E225">
    <cfRule type="cellIs" dxfId="459" priority="270" operator="equal">
      <formula>"N"</formula>
    </cfRule>
    <cfRule type="cellIs" dxfId="458" priority="271" operator="equal">
      <formula>"N"</formula>
    </cfRule>
    <cfRule type="cellIs" dxfId="457" priority="272" operator="equal">
      <formula>"N"</formula>
    </cfRule>
  </conditionalFormatting>
  <conditionalFormatting sqref="E223:E225">
    <cfRule type="cellIs" dxfId="456" priority="266" operator="equal">
      <formula>"N"</formula>
    </cfRule>
    <cfRule type="cellIs" dxfId="455" priority="267" operator="equal">
      <formula>"N"</formula>
    </cfRule>
    <cfRule type="cellIs" dxfId="454" priority="268" operator="equal">
      <formula>"N"</formula>
    </cfRule>
    <cfRule type="cellIs" dxfId="453" priority="269" operator="equal">
      <formula>"N"</formula>
    </cfRule>
  </conditionalFormatting>
  <conditionalFormatting sqref="E226">
    <cfRule type="cellIs" dxfId="452" priority="265" operator="equal">
      <formula>"N"</formula>
    </cfRule>
  </conditionalFormatting>
  <conditionalFormatting sqref="E226">
    <cfRule type="cellIs" dxfId="451" priority="263" operator="equal">
      <formula>"N"</formula>
    </cfRule>
    <cfRule type="cellIs" dxfId="450" priority="264" operator="equal">
      <formula>"N"</formula>
    </cfRule>
  </conditionalFormatting>
  <conditionalFormatting sqref="E226">
    <cfRule type="cellIs" dxfId="449" priority="260" operator="equal">
      <formula>"N"</formula>
    </cfRule>
    <cfRule type="cellIs" dxfId="448" priority="261" operator="equal">
      <formula>"N"</formula>
    </cfRule>
    <cfRule type="cellIs" dxfId="447" priority="262" operator="equal">
      <formula>"N"</formula>
    </cfRule>
  </conditionalFormatting>
  <conditionalFormatting sqref="E226">
    <cfRule type="cellIs" dxfId="446" priority="256" operator="equal">
      <formula>"N"</formula>
    </cfRule>
    <cfRule type="cellIs" dxfId="445" priority="257" operator="equal">
      <formula>"N"</formula>
    </cfRule>
    <cfRule type="cellIs" dxfId="444" priority="258" operator="equal">
      <formula>"N"</formula>
    </cfRule>
    <cfRule type="cellIs" dxfId="443" priority="259" operator="equal">
      <formula>"N"</formula>
    </cfRule>
  </conditionalFormatting>
  <conditionalFormatting sqref="E230:E231">
    <cfRule type="cellIs" dxfId="442" priority="255" operator="equal">
      <formula>"N"</formula>
    </cfRule>
  </conditionalFormatting>
  <conditionalFormatting sqref="E230:E231">
    <cfRule type="cellIs" dxfId="441" priority="253" operator="equal">
      <formula>"N"</formula>
    </cfRule>
    <cfRule type="cellIs" dxfId="440" priority="254" operator="equal">
      <formula>"N"</formula>
    </cfRule>
  </conditionalFormatting>
  <conditionalFormatting sqref="E230:E231">
    <cfRule type="cellIs" dxfId="439" priority="250" operator="equal">
      <formula>"N"</formula>
    </cfRule>
    <cfRule type="cellIs" dxfId="438" priority="251" operator="equal">
      <formula>"N"</formula>
    </cfRule>
    <cfRule type="cellIs" dxfId="437" priority="252" operator="equal">
      <formula>"N"</formula>
    </cfRule>
  </conditionalFormatting>
  <conditionalFormatting sqref="E230:E231">
    <cfRule type="cellIs" dxfId="436" priority="246" operator="equal">
      <formula>"N"</formula>
    </cfRule>
    <cfRule type="cellIs" dxfId="435" priority="247" operator="equal">
      <formula>"N"</formula>
    </cfRule>
    <cfRule type="cellIs" dxfId="434" priority="248" operator="equal">
      <formula>"N"</formula>
    </cfRule>
    <cfRule type="cellIs" dxfId="433" priority="249" operator="equal">
      <formula>"N"</formula>
    </cfRule>
  </conditionalFormatting>
  <conditionalFormatting sqref="E240:E241">
    <cfRule type="cellIs" dxfId="432" priority="245" operator="equal">
      <formula>"N"</formula>
    </cfRule>
  </conditionalFormatting>
  <conditionalFormatting sqref="E240:E241">
    <cfRule type="cellIs" dxfId="431" priority="243" operator="equal">
      <formula>"N"</formula>
    </cfRule>
    <cfRule type="cellIs" dxfId="430" priority="244" operator="equal">
      <formula>"N"</formula>
    </cfRule>
  </conditionalFormatting>
  <conditionalFormatting sqref="E240:E241">
    <cfRule type="cellIs" dxfId="429" priority="240" operator="equal">
      <formula>"N"</formula>
    </cfRule>
    <cfRule type="cellIs" dxfId="428" priority="241" operator="equal">
      <formula>"N"</formula>
    </cfRule>
    <cfRule type="cellIs" dxfId="427" priority="242" operator="equal">
      <formula>"N"</formula>
    </cfRule>
  </conditionalFormatting>
  <conditionalFormatting sqref="E240:E241">
    <cfRule type="cellIs" dxfId="426" priority="236" operator="equal">
      <formula>"N"</formula>
    </cfRule>
    <cfRule type="cellIs" dxfId="425" priority="237" operator="equal">
      <formula>"N"</formula>
    </cfRule>
    <cfRule type="cellIs" dxfId="424" priority="238" operator="equal">
      <formula>"N"</formula>
    </cfRule>
    <cfRule type="cellIs" dxfId="423" priority="239" operator="equal">
      <formula>"N"</formula>
    </cfRule>
  </conditionalFormatting>
  <conditionalFormatting sqref="E243:E249">
    <cfRule type="cellIs" dxfId="422" priority="235" operator="equal">
      <formula>"N"</formula>
    </cfRule>
  </conditionalFormatting>
  <conditionalFormatting sqref="E243:E249">
    <cfRule type="cellIs" dxfId="421" priority="233" operator="equal">
      <formula>"N"</formula>
    </cfRule>
    <cfRule type="cellIs" dxfId="420" priority="234" operator="equal">
      <formula>"N"</formula>
    </cfRule>
  </conditionalFormatting>
  <conditionalFormatting sqref="E243:E249">
    <cfRule type="cellIs" dxfId="419" priority="230" operator="equal">
      <formula>"N"</formula>
    </cfRule>
    <cfRule type="cellIs" dxfId="418" priority="231" operator="equal">
      <formula>"N"</formula>
    </cfRule>
    <cfRule type="cellIs" dxfId="417" priority="232" operator="equal">
      <formula>"N"</formula>
    </cfRule>
  </conditionalFormatting>
  <conditionalFormatting sqref="E243:E249">
    <cfRule type="cellIs" dxfId="416" priority="226" operator="equal">
      <formula>"N"</formula>
    </cfRule>
    <cfRule type="cellIs" dxfId="415" priority="227" operator="equal">
      <formula>"N"</formula>
    </cfRule>
    <cfRule type="cellIs" dxfId="414" priority="228" operator="equal">
      <formula>"N"</formula>
    </cfRule>
    <cfRule type="cellIs" dxfId="413" priority="229" operator="equal">
      <formula>"N"</formula>
    </cfRule>
  </conditionalFormatting>
  <conditionalFormatting sqref="E260:E265">
    <cfRule type="cellIs" dxfId="412" priority="225" operator="equal">
      <formula>"N"</formula>
    </cfRule>
  </conditionalFormatting>
  <conditionalFormatting sqref="E260:E265">
    <cfRule type="cellIs" dxfId="411" priority="223" operator="equal">
      <formula>"N"</formula>
    </cfRule>
    <cfRule type="cellIs" dxfId="410" priority="224" operator="equal">
      <formula>"N"</formula>
    </cfRule>
  </conditionalFormatting>
  <conditionalFormatting sqref="E260:E265">
    <cfRule type="cellIs" dxfId="409" priority="220" operator="equal">
      <formula>"N"</formula>
    </cfRule>
    <cfRule type="cellIs" dxfId="408" priority="221" operator="equal">
      <formula>"N"</formula>
    </cfRule>
    <cfRule type="cellIs" dxfId="407" priority="222" operator="equal">
      <formula>"N"</formula>
    </cfRule>
  </conditionalFormatting>
  <conditionalFormatting sqref="E260:E265">
    <cfRule type="cellIs" dxfId="406" priority="216" operator="equal">
      <formula>"N"</formula>
    </cfRule>
    <cfRule type="cellIs" dxfId="405" priority="217" operator="equal">
      <formula>"N"</formula>
    </cfRule>
    <cfRule type="cellIs" dxfId="404" priority="218" operator="equal">
      <formula>"N"</formula>
    </cfRule>
    <cfRule type="cellIs" dxfId="403" priority="219" operator="equal">
      <formula>"N"</formula>
    </cfRule>
  </conditionalFormatting>
  <conditionalFormatting sqref="E272:E273">
    <cfRule type="cellIs" dxfId="402" priority="215" operator="equal">
      <formula>"N"</formula>
    </cfRule>
  </conditionalFormatting>
  <conditionalFormatting sqref="E272:E273">
    <cfRule type="cellIs" dxfId="401" priority="213" operator="equal">
      <formula>"N"</formula>
    </cfRule>
    <cfRule type="cellIs" dxfId="400" priority="214" operator="equal">
      <formula>"N"</formula>
    </cfRule>
  </conditionalFormatting>
  <conditionalFormatting sqref="E272:E273">
    <cfRule type="cellIs" dxfId="399" priority="210" operator="equal">
      <formula>"N"</formula>
    </cfRule>
    <cfRule type="cellIs" dxfId="398" priority="211" operator="equal">
      <formula>"N"</formula>
    </cfRule>
    <cfRule type="cellIs" dxfId="397" priority="212" operator="equal">
      <formula>"N"</formula>
    </cfRule>
  </conditionalFormatting>
  <conditionalFormatting sqref="E272:E273">
    <cfRule type="cellIs" dxfId="396" priority="206" operator="equal">
      <formula>"N"</formula>
    </cfRule>
    <cfRule type="cellIs" dxfId="395" priority="207" operator="equal">
      <formula>"N"</formula>
    </cfRule>
    <cfRule type="cellIs" dxfId="394" priority="208" operator="equal">
      <formula>"N"</formula>
    </cfRule>
    <cfRule type="cellIs" dxfId="393" priority="209" operator="equal">
      <formula>"N"</formula>
    </cfRule>
  </conditionalFormatting>
  <conditionalFormatting sqref="E275:E276">
    <cfRule type="cellIs" dxfId="392" priority="205" operator="equal">
      <formula>"N"</formula>
    </cfRule>
  </conditionalFormatting>
  <conditionalFormatting sqref="E275:E276">
    <cfRule type="cellIs" dxfId="391" priority="203" operator="equal">
      <formula>"N"</formula>
    </cfRule>
    <cfRule type="cellIs" dxfId="390" priority="204" operator="equal">
      <formula>"N"</formula>
    </cfRule>
  </conditionalFormatting>
  <conditionalFormatting sqref="E275:E276">
    <cfRule type="cellIs" dxfId="389" priority="200" operator="equal">
      <formula>"N"</formula>
    </cfRule>
    <cfRule type="cellIs" dxfId="388" priority="201" operator="equal">
      <formula>"N"</formula>
    </cfRule>
    <cfRule type="cellIs" dxfId="387" priority="202" operator="equal">
      <formula>"N"</formula>
    </cfRule>
  </conditionalFormatting>
  <conditionalFormatting sqref="E275:E276">
    <cfRule type="cellIs" dxfId="386" priority="196" operator="equal">
      <formula>"N"</formula>
    </cfRule>
    <cfRule type="cellIs" dxfId="385" priority="197" operator="equal">
      <formula>"N"</formula>
    </cfRule>
    <cfRule type="cellIs" dxfId="384" priority="198" operator="equal">
      <formula>"N"</formula>
    </cfRule>
    <cfRule type="cellIs" dxfId="383" priority="199" operator="equal">
      <formula>"N"</formula>
    </cfRule>
  </conditionalFormatting>
  <conditionalFormatting sqref="E277:E288">
    <cfRule type="cellIs" dxfId="382" priority="195" operator="equal">
      <formula>"N"</formula>
    </cfRule>
  </conditionalFormatting>
  <conditionalFormatting sqref="E277:E288">
    <cfRule type="cellIs" dxfId="381" priority="193" operator="equal">
      <formula>"N"</formula>
    </cfRule>
    <cfRule type="cellIs" dxfId="380" priority="194" operator="equal">
      <formula>"N"</formula>
    </cfRule>
  </conditionalFormatting>
  <conditionalFormatting sqref="E277:E288">
    <cfRule type="cellIs" dxfId="379" priority="190" operator="equal">
      <formula>"N"</formula>
    </cfRule>
    <cfRule type="cellIs" dxfId="378" priority="191" operator="equal">
      <formula>"N"</formula>
    </cfRule>
    <cfRule type="cellIs" dxfId="377" priority="192" operator="equal">
      <formula>"N"</formula>
    </cfRule>
  </conditionalFormatting>
  <conditionalFormatting sqref="E277:E288">
    <cfRule type="cellIs" dxfId="376" priority="186" operator="equal">
      <formula>"N"</formula>
    </cfRule>
    <cfRule type="cellIs" dxfId="375" priority="187" operator="equal">
      <formula>"N"</formula>
    </cfRule>
    <cfRule type="cellIs" dxfId="374" priority="188" operator="equal">
      <formula>"N"</formula>
    </cfRule>
    <cfRule type="cellIs" dxfId="373" priority="189" operator="equal">
      <formula>"N"</formula>
    </cfRule>
  </conditionalFormatting>
  <conditionalFormatting sqref="E291:E296">
    <cfRule type="cellIs" dxfId="372" priority="185" operator="equal">
      <formula>"N"</formula>
    </cfRule>
  </conditionalFormatting>
  <conditionalFormatting sqref="E291:E296">
    <cfRule type="cellIs" dxfId="371" priority="183" operator="equal">
      <formula>"N"</formula>
    </cfRule>
    <cfRule type="cellIs" dxfId="370" priority="184" operator="equal">
      <formula>"N"</formula>
    </cfRule>
  </conditionalFormatting>
  <conditionalFormatting sqref="E291:E296">
    <cfRule type="cellIs" dxfId="369" priority="180" operator="equal">
      <formula>"N"</formula>
    </cfRule>
    <cfRule type="cellIs" dxfId="368" priority="181" operator="equal">
      <formula>"N"</formula>
    </cfRule>
    <cfRule type="cellIs" dxfId="367" priority="182" operator="equal">
      <formula>"N"</formula>
    </cfRule>
  </conditionalFormatting>
  <conditionalFormatting sqref="E291:E296">
    <cfRule type="cellIs" dxfId="366" priority="176" operator="equal">
      <formula>"N"</formula>
    </cfRule>
    <cfRule type="cellIs" dxfId="365" priority="177" operator="equal">
      <formula>"N"</formula>
    </cfRule>
    <cfRule type="cellIs" dxfId="364" priority="178" operator="equal">
      <formula>"N"</formula>
    </cfRule>
    <cfRule type="cellIs" dxfId="363" priority="179" operator="equal">
      <formula>"N"</formula>
    </cfRule>
  </conditionalFormatting>
  <conditionalFormatting sqref="E299:E300">
    <cfRule type="cellIs" dxfId="362" priority="175" operator="equal">
      <formula>"N"</formula>
    </cfRule>
  </conditionalFormatting>
  <conditionalFormatting sqref="E299:E300">
    <cfRule type="cellIs" dxfId="361" priority="173" operator="equal">
      <formula>"N"</formula>
    </cfRule>
    <cfRule type="cellIs" dxfId="360" priority="174" operator="equal">
      <formula>"N"</formula>
    </cfRule>
  </conditionalFormatting>
  <conditionalFormatting sqref="E299:E300">
    <cfRule type="cellIs" dxfId="359" priority="170" operator="equal">
      <formula>"N"</formula>
    </cfRule>
    <cfRule type="cellIs" dxfId="358" priority="171" operator="equal">
      <formula>"N"</formula>
    </cfRule>
    <cfRule type="cellIs" dxfId="357" priority="172" operator="equal">
      <formula>"N"</formula>
    </cfRule>
  </conditionalFormatting>
  <conditionalFormatting sqref="E299:E300">
    <cfRule type="cellIs" dxfId="356" priority="166" operator="equal">
      <formula>"N"</formula>
    </cfRule>
    <cfRule type="cellIs" dxfId="355" priority="167" operator="equal">
      <formula>"N"</formula>
    </cfRule>
    <cfRule type="cellIs" dxfId="354" priority="168" operator="equal">
      <formula>"N"</formula>
    </cfRule>
    <cfRule type="cellIs" dxfId="353" priority="169" operator="equal">
      <formula>"N"</formula>
    </cfRule>
  </conditionalFormatting>
  <conditionalFormatting sqref="E298">
    <cfRule type="cellIs" dxfId="352" priority="165" operator="equal">
      <formula>"N"</formula>
    </cfRule>
  </conditionalFormatting>
  <conditionalFormatting sqref="E305:E306">
    <cfRule type="cellIs" dxfId="351" priority="164" operator="equal">
      <formula>"N"</formula>
    </cfRule>
  </conditionalFormatting>
  <conditionalFormatting sqref="E305:E306">
    <cfRule type="cellIs" dxfId="350" priority="162" operator="equal">
      <formula>"N"</formula>
    </cfRule>
    <cfRule type="cellIs" dxfId="349" priority="163" operator="equal">
      <formula>"N"</formula>
    </cfRule>
  </conditionalFormatting>
  <conditionalFormatting sqref="E305:E306">
    <cfRule type="cellIs" dxfId="348" priority="159" operator="equal">
      <formula>"N"</formula>
    </cfRule>
    <cfRule type="cellIs" dxfId="347" priority="160" operator="equal">
      <formula>"N"</formula>
    </cfRule>
    <cfRule type="cellIs" dxfId="346" priority="161" operator="equal">
      <formula>"N"</formula>
    </cfRule>
  </conditionalFormatting>
  <conditionalFormatting sqref="E305:E306">
    <cfRule type="cellIs" dxfId="345" priority="155" operator="equal">
      <formula>"N"</formula>
    </cfRule>
    <cfRule type="cellIs" dxfId="344" priority="156" operator="equal">
      <formula>"N"</formula>
    </cfRule>
    <cfRule type="cellIs" dxfId="343" priority="157" operator="equal">
      <formula>"N"</formula>
    </cfRule>
    <cfRule type="cellIs" dxfId="342" priority="158" operator="equal">
      <formula>"N"</formula>
    </cfRule>
  </conditionalFormatting>
  <conditionalFormatting sqref="E308:E309">
    <cfRule type="cellIs" dxfId="341" priority="154" operator="equal">
      <formula>"N"</formula>
    </cfRule>
  </conditionalFormatting>
  <conditionalFormatting sqref="E308:E309">
    <cfRule type="cellIs" dxfId="340" priority="152" operator="equal">
      <formula>"N"</formula>
    </cfRule>
    <cfRule type="cellIs" dxfId="339" priority="153" operator="equal">
      <formula>"N"</formula>
    </cfRule>
  </conditionalFormatting>
  <conditionalFormatting sqref="E308:E309">
    <cfRule type="cellIs" dxfId="338" priority="149" operator="equal">
      <formula>"N"</formula>
    </cfRule>
    <cfRule type="cellIs" dxfId="337" priority="150" operator="equal">
      <formula>"N"</formula>
    </cfRule>
    <cfRule type="cellIs" dxfId="336" priority="151" operator="equal">
      <formula>"N"</formula>
    </cfRule>
  </conditionalFormatting>
  <conditionalFormatting sqref="E308:E309">
    <cfRule type="cellIs" dxfId="335" priority="145" operator="equal">
      <formula>"N"</formula>
    </cfRule>
    <cfRule type="cellIs" dxfId="334" priority="146" operator="equal">
      <formula>"N"</formula>
    </cfRule>
    <cfRule type="cellIs" dxfId="333" priority="147" operator="equal">
      <formula>"N"</formula>
    </cfRule>
    <cfRule type="cellIs" dxfId="332" priority="148" operator="equal">
      <formula>"N"</formula>
    </cfRule>
  </conditionalFormatting>
  <conditionalFormatting sqref="E312:E318">
    <cfRule type="cellIs" dxfId="331" priority="144" operator="equal">
      <formula>"N"</formula>
    </cfRule>
  </conditionalFormatting>
  <conditionalFormatting sqref="E312:E318">
    <cfRule type="cellIs" dxfId="330" priority="142" operator="equal">
      <formula>"N"</formula>
    </cfRule>
    <cfRule type="cellIs" dxfId="329" priority="143" operator="equal">
      <formula>"N"</formula>
    </cfRule>
  </conditionalFormatting>
  <conditionalFormatting sqref="E312:E318">
    <cfRule type="cellIs" dxfId="328" priority="139" operator="equal">
      <formula>"N"</formula>
    </cfRule>
    <cfRule type="cellIs" dxfId="327" priority="140" operator="equal">
      <formula>"N"</formula>
    </cfRule>
    <cfRule type="cellIs" dxfId="326" priority="141" operator="equal">
      <formula>"N"</formula>
    </cfRule>
  </conditionalFormatting>
  <conditionalFormatting sqref="E312:E318">
    <cfRule type="cellIs" dxfId="325" priority="135" operator="equal">
      <formula>"N"</formula>
    </cfRule>
    <cfRule type="cellIs" dxfId="324" priority="136" operator="equal">
      <formula>"N"</formula>
    </cfRule>
    <cfRule type="cellIs" dxfId="323" priority="137" operator="equal">
      <formula>"N"</formula>
    </cfRule>
    <cfRule type="cellIs" dxfId="322" priority="138" operator="equal">
      <formula>"N"</formula>
    </cfRule>
  </conditionalFormatting>
  <conditionalFormatting sqref="E321:E322">
    <cfRule type="cellIs" dxfId="321" priority="134" operator="equal">
      <formula>"N"</formula>
    </cfRule>
  </conditionalFormatting>
  <conditionalFormatting sqref="E321:E322">
    <cfRule type="cellIs" dxfId="320" priority="132" operator="equal">
      <formula>"N"</formula>
    </cfRule>
    <cfRule type="cellIs" dxfId="319" priority="133" operator="equal">
      <formula>"N"</formula>
    </cfRule>
  </conditionalFormatting>
  <conditionalFormatting sqref="E321:E322">
    <cfRule type="cellIs" dxfId="318" priority="129" operator="equal">
      <formula>"N"</formula>
    </cfRule>
    <cfRule type="cellIs" dxfId="317" priority="130" operator="equal">
      <formula>"N"</formula>
    </cfRule>
    <cfRule type="cellIs" dxfId="316" priority="131" operator="equal">
      <formula>"N"</formula>
    </cfRule>
  </conditionalFormatting>
  <conditionalFormatting sqref="E321:E322">
    <cfRule type="cellIs" dxfId="315" priority="125" operator="equal">
      <formula>"N"</formula>
    </cfRule>
    <cfRule type="cellIs" dxfId="314" priority="126" operator="equal">
      <formula>"N"</formula>
    </cfRule>
    <cfRule type="cellIs" dxfId="313" priority="127" operator="equal">
      <formula>"N"</formula>
    </cfRule>
    <cfRule type="cellIs" dxfId="312" priority="128" operator="equal">
      <formula>"N"</formula>
    </cfRule>
  </conditionalFormatting>
  <conditionalFormatting sqref="E324:E330">
    <cfRule type="cellIs" dxfId="311" priority="124" operator="equal">
      <formula>"N"</formula>
    </cfRule>
  </conditionalFormatting>
  <conditionalFormatting sqref="E324:E330">
    <cfRule type="cellIs" dxfId="310" priority="122" operator="equal">
      <formula>"N"</formula>
    </cfRule>
    <cfRule type="cellIs" dxfId="309" priority="123" operator="equal">
      <formula>"N"</formula>
    </cfRule>
  </conditionalFormatting>
  <conditionalFormatting sqref="E324:E330">
    <cfRule type="cellIs" dxfId="308" priority="119" operator="equal">
      <formula>"N"</formula>
    </cfRule>
    <cfRule type="cellIs" dxfId="307" priority="120" operator="equal">
      <formula>"N"</formula>
    </cfRule>
    <cfRule type="cellIs" dxfId="306" priority="121" operator="equal">
      <formula>"N"</formula>
    </cfRule>
  </conditionalFormatting>
  <conditionalFormatting sqref="E324:E330">
    <cfRule type="cellIs" dxfId="305" priority="115" operator="equal">
      <formula>"N"</formula>
    </cfRule>
    <cfRule type="cellIs" dxfId="304" priority="116" operator="equal">
      <formula>"N"</formula>
    </cfRule>
    <cfRule type="cellIs" dxfId="303" priority="117" operator="equal">
      <formula>"N"</formula>
    </cfRule>
    <cfRule type="cellIs" dxfId="302" priority="118" operator="equal">
      <formula>"N"</formula>
    </cfRule>
  </conditionalFormatting>
  <conditionalFormatting sqref="E332:E340">
    <cfRule type="cellIs" dxfId="301" priority="114" operator="equal">
      <formula>"N"</formula>
    </cfRule>
  </conditionalFormatting>
  <conditionalFormatting sqref="E332:E340">
    <cfRule type="cellIs" dxfId="300" priority="112" operator="equal">
      <formula>"N"</formula>
    </cfRule>
    <cfRule type="cellIs" dxfId="299" priority="113" operator="equal">
      <formula>"N"</formula>
    </cfRule>
  </conditionalFormatting>
  <conditionalFormatting sqref="E332:E340">
    <cfRule type="cellIs" dxfId="298" priority="109" operator="equal">
      <formula>"N"</formula>
    </cfRule>
    <cfRule type="cellIs" dxfId="297" priority="110" operator="equal">
      <formula>"N"</formula>
    </cfRule>
    <cfRule type="cellIs" dxfId="296" priority="111" operator="equal">
      <formula>"N"</formula>
    </cfRule>
  </conditionalFormatting>
  <conditionalFormatting sqref="E332:E340">
    <cfRule type="cellIs" dxfId="295" priority="105" operator="equal">
      <formula>"N"</formula>
    </cfRule>
    <cfRule type="cellIs" dxfId="294" priority="106" operator="equal">
      <formula>"N"</formula>
    </cfRule>
    <cfRule type="cellIs" dxfId="293" priority="107" operator="equal">
      <formula>"N"</formula>
    </cfRule>
    <cfRule type="cellIs" dxfId="292" priority="108" operator="equal">
      <formula>"N"</formula>
    </cfRule>
  </conditionalFormatting>
  <conditionalFormatting sqref="E342">
    <cfRule type="cellIs" dxfId="291" priority="104" operator="equal">
      <formula>"N"</formula>
    </cfRule>
  </conditionalFormatting>
  <conditionalFormatting sqref="E342">
    <cfRule type="cellIs" dxfId="290" priority="102" operator="equal">
      <formula>"N"</formula>
    </cfRule>
    <cfRule type="cellIs" dxfId="289" priority="103" operator="equal">
      <formula>"N"</formula>
    </cfRule>
  </conditionalFormatting>
  <conditionalFormatting sqref="E342">
    <cfRule type="cellIs" dxfId="288" priority="99" operator="equal">
      <formula>"N"</formula>
    </cfRule>
    <cfRule type="cellIs" dxfId="287" priority="100" operator="equal">
      <formula>"N"</formula>
    </cfRule>
    <cfRule type="cellIs" dxfId="286" priority="101" operator="equal">
      <formula>"N"</formula>
    </cfRule>
  </conditionalFormatting>
  <conditionalFormatting sqref="E342">
    <cfRule type="cellIs" dxfId="285" priority="95" operator="equal">
      <formula>"N"</formula>
    </cfRule>
    <cfRule type="cellIs" dxfId="284" priority="96" operator="equal">
      <formula>"N"</formula>
    </cfRule>
    <cfRule type="cellIs" dxfId="283" priority="97" operator="equal">
      <formula>"N"</formula>
    </cfRule>
    <cfRule type="cellIs" dxfId="282" priority="98" operator="equal">
      <formula>"N"</formula>
    </cfRule>
  </conditionalFormatting>
  <conditionalFormatting sqref="E362:E369">
    <cfRule type="cellIs" dxfId="281" priority="94" operator="equal">
      <formula>"N"</formula>
    </cfRule>
  </conditionalFormatting>
  <conditionalFormatting sqref="E362:E369">
    <cfRule type="cellIs" dxfId="280" priority="92" operator="equal">
      <formula>"N"</formula>
    </cfRule>
    <cfRule type="cellIs" dxfId="279" priority="93" operator="equal">
      <formula>"N"</formula>
    </cfRule>
  </conditionalFormatting>
  <conditionalFormatting sqref="E362:E369">
    <cfRule type="cellIs" dxfId="278" priority="89" operator="equal">
      <formula>"N"</formula>
    </cfRule>
    <cfRule type="cellIs" dxfId="277" priority="90" operator="equal">
      <formula>"N"</formula>
    </cfRule>
    <cfRule type="cellIs" dxfId="276" priority="91" operator="equal">
      <formula>"N"</formula>
    </cfRule>
  </conditionalFormatting>
  <conditionalFormatting sqref="E362:E369">
    <cfRule type="cellIs" dxfId="275" priority="85" operator="equal">
      <formula>"N"</formula>
    </cfRule>
    <cfRule type="cellIs" dxfId="274" priority="86" operator="equal">
      <formula>"N"</formula>
    </cfRule>
    <cfRule type="cellIs" dxfId="273" priority="87" operator="equal">
      <formula>"N"</formula>
    </cfRule>
    <cfRule type="cellIs" dxfId="272" priority="88" operator="equal">
      <formula>"N"</formula>
    </cfRule>
  </conditionalFormatting>
  <conditionalFormatting sqref="E371:E379">
    <cfRule type="cellIs" dxfId="271" priority="84" operator="equal">
      <formula>"N"</formula>
    </cfRule>
  </conditionalFormatting>
  <conditionalFormatting sqref="E371:E379">
    <cfRule type="cellIs" dxfId="270" priority="82" operator="equal">
      <formula>"N"</formula>
    </cfRule>
    <cfRule type="cellIs" dxfId="269" priority="83" operator="equal">
      <formula>"N"</formula>
    </cfRule>
  </conditionalFormatting>
  <conditionalFormatting sqref="E371:E379">
    <cfRule type="cellIs" dxfId="268" priority="79" operator="equal">
      <formula>"N"</formula>
    </cfRule>
    <cfRule type="cellIs" dxfId="267" priority="80" operator="equal">
      <formula>"N"</formula>
    </cfRule>
    <cfRule type="cellIs" dxfId="266" priority="81" operator="equal">
      <formula>"N"</formula>
    </cfRule>
  </conditionalFormatting>
  <conditionalFormatting sqref="E371:E379">
    <cfRule type="cellIs" dxfId="265" priority="75" operator="equal">
      <formula>"N"</formula>
    </cfRule>
    <cfRule type="cellIs" dxfId="264" priority="76" operator="equal">
      <formula>"N"</formula>
    </cfRule>
    <cfRule type="cellIs" dxfId="263" priority="77" operator="equal">
      <formula>"N"</formula>
    </cfRule>
    <cfRule type="cellIs" dxfId="262" priority="78" operator="equal">
      <formula>"N"</formula>
    </cfRule>
  </conditionalFormatting>
  <conditionalFormatting sqref="E394:E401">
    <cfRule type="cellIs" dxfId="261" priority="74" operator="equal">
      <formula>"N"</formula>
    </cfRule>
  </conditionalFormatting>
  <conditionalFormatting sqref="E394:E401">
    <cfRule type="cellIs" dxfId="260" priority="72" operator="equal">
      <formula>"N"</formula>
    </cfRule>
    <cfRule type="cellIs" dxfId="259" priority="73" operator="equal">
      <formula>"N"</formula>
    </cfRule>
  </conditionalFormatting>
  <conditionalFormatting sqref="E394:E401">
    <cfRule type="cellIs" dxfId="258" priority="69" operator="equal">
      <formula>"N"</formula>
    </cfRule>
    <cfRule type="cellIs" dxfId="257" priority="70" operator="equal">
      <formula>"N"</formula>
    </cfRule>
    <cfRule type="cellIs" dxfId="256" priority="71" operator="equal">
      <formula>"N"</formula>
    </cfRule>
  </conditionalFormatting>
  <conditionalFormatting sqref="E394:E401">
    <cfRule type="cellIs" dxfId="255" priority="65" operator="equal">
      <formula>"N"</formula>
    </cfRule>
    <cfRule type="cellIs" dxfId="254" priority="66" operator="equal">
      <formula>"N"</formula>
    </cfRule>
    <cfRule type="cellIs" dxfId="253" priority="67" operator="equal">
      <formula>"N"</formula>
    </cfRule>
    <cfRule type="cellIs" dxfId="252" priority="68" operator="equal">
      <formula>"N"</formula>
    </cfRule>
  </conditionalFormatting>
  <conditionalFormatting sqref="E403">
    <cfRule type="cellIs" dxfId="251" priority="64" operator="equal">
      <formula>"N"</formula>
    </cfRule>
  </conditionalFormatting>
  <conditionalFormatting sqref="E403">
    <cfRule type="cellIs" dxfId="250" priority="62" operator="equal">
      <formula>"N"</formula>
    </cfRule>
    <cfRule type="cellIs" dxfId="249" priority="63" operator="equal">
      <formula>"N"</formula>
    </cfRule>
  </conditionalFormatting>
  <conditionalFormatting sqref="E403">
    <cfRule type="cellIs" dxfId="248" priority="59" operator="equal">
      <formula>"N"</formula>
    </cfRule>
    <cfRule type="cellIs" dxfId="247" priority="60" operator="equal">
      <formula>"N"</formula>
    </cfRule>
    <cfRule type="cellIs" dxfId="246" priority="61" operator="equal">
      <formula>"N"</formula>
    </cfRule>
  </conditionalFormatting>
  <conditionalFormatting sqref="E403">
    <cfRule type="cellIs" dxfId="245" priority="55" operator="equal">
      <formula>"N"</formula>
    </cfRule>
    <cfRule type="cellIs" dxfId="244" priority="56" operator="equal">
      <formula>"N"</formula>
    </cfRule>
    <cfRule type="cellIs" dxfId="243" priority="57" operator="equal">
      <formula>"N"</formula>
    </cfRule>
    <cfRule type="cellIs" dxfId="242" priority="58" operator="equal">
      <formula>"N"</formula>
    </cfRule>
  </conditionalFormatting>
  <conditionalFormatting sqref="E405">
    <cfRule type="cellIs" dxfId="241" priority="54" operator="equal">
      <formula>"N"</formula>
    </cfRule>
  </conditionalFormatting>
  <conditionalFormatting sqref="E405">
    <cfRule type="cellIs" dxfId="240" priority="52" operator="equal">
      <formula>"N"</formula>
    </cfRule>
    <cfRule type="cellIs" dxfId="239" priority="53" operator="equal">
      <formula>"N"</formula>
    </cfRule>
  </conditionalFormatting>
  <conditionalFormatting sqref="E405">
    <cfRule type="cellIs" dxfId="238" priority="49" operator="equal">
      <formula>"N"</formula>
    </cfRule>
    <cfRule type="cellIs" dxfId="237" priority="50" operator="equal">
      <formula>"N"</formula>
    </cfRule>
    <cfRule type="cellIs" dxfId="236" priority="51" operator="equal">
      <formula>"N"</formula>
    </cfRule>
  </conditionalFormatting>
  <conditionalFormatting sqref="E405">
    <cfRule type="cellIs" dxfId="235" priority="45" operator="equal">
      <formula>"N"</formula>
    </cfRule>
    <cfRule type="cellIs" dxfId="234" priority="46" operator="equal">
      <formula>"N"</formula>
    </cfRule>
    <cfRule type="cellIs" dxfId="233" priority="47" operator="equal">
      <formula>"N"</formula>
    </cfRule>
    <cfRule type="cellIs" dxfId="232" priority="48" operator="equal">
      <formula>"N"</formula>
    </cfRule>
  </conditionalFormatting>
  <conditionalFormatting sqref="E417">
    <cfRule type="cellIs" dxfId="231" priority="44" operator="equal">
      <formula>"N"</formula>
    </cfRule>
  </conditionalFormatting>
  <conditionalFormatting sqref="E417">
    <cfRule type="cellIs" dxfId="230" priority="42" operator="equal">
      <formula>"N"</formula>
    </cfRule>
    <cfRule type="cellIs" dxfId="229" priority="43" operator="equal">
      <formula>"N"</formula>
    </cfRule>
  </conditionalFormatting>
  <conditionalFormatting sqref="E417">
    <cfRule type="cellIs" dxfId="228" priority="39" operator="equal">
      <formula>"N"</formula>
    </cfRule>
    <cfRule type="cellIs" dxfId="227" priority="40" operator="equal">
      <formula>"N"</formula>
    </cfRule>
    <cfRule type="cellIs" dxfId="226" priority="41" operator="equal">
      <formula>"N"</formula>
    </cfRule>
  </conditionalFormatting>
  <conditionalFormatting sqref="E417">
    <cfRule type="cellIs" dxfId="225" priority="35" operator="equal">
      <formula>"N"</formula>
    </cfRule>
    <cfRule type="cellIs" dxfId="224" priority="36" operator="equal">
      <formula>"N"</formula>
    </cfRule>
    <cfRule type="cellIs" dxfId="223" priority="37" operator="equal">
      <formula>"N"</formula>
    </cfRule>
    <cfRule type="cellIs" dxfId="222" priority="38" operator="equal">
      <formula>"N"</formula>
    </cfRule>
  </conditionalFormatting>
  <conditionalFormatting sqref="E419">
    <cfRule type="cellIs" dxfId="221" priority="34" operator="equal">
      <formula>"N"</formula>
    </cfRule>
  </conditionalFormatting>
  <conditionalFormatting sqref="E419">
    <cfRule type="cellIs" dxfId="220" priority="32" operator="equal">
      <formula>"N"</formula>
    </cfRule>
    <cfRule type="cellIs" dxfId="219" priority="33" operator="equal">
      <formula>"N"</formula>
    </cfRule>
  </conditionalFormatting>
  <conditionalFormatting sqref="E419">
    <cfRule type="cellIs" dxfId="218" priority="29" operator="equal">
      <formula>"N"</formula>
    </cfRule>
    <cfRule type="cellIs" dxfId="217" priority="30" operator="equal">
      <formula>"N"</formula>
    </cfRule>
    <cfRule type="cellIs" dxfId="216" priority="31" operator="equal">
      <formula>"N"</formula>
    </cfRule>
  </conditionalFormatting>
  <conditionalFormatting sqref="E419">
    <cfRule type="cellIs" dxfId="215" priority="25" operator="equal">
      <formula>"N"</formula>
    </cfRule>
    <cfRule type="cellIs" dxfId="214" priority="26" operator="equal">
      <formula>"N"</formula>
    </cfRule>
    <cfRule type="cellIs" dxfId="213" priority="27" operator="equal">
      <formula>"N"</formula>
    </cfRule>
    <cfRule type="cellIs" dxfId="212" priority="28" operator="equal">
      <formula>"N"</formula>
    </cfRule>
  </conditionalFormatting>
  <conditionalFormatting sqref="E251:E259">
    <cfRule type="cellIs" dxfId="211" priority="24" operator="equal">
      <formula>"N"</formula>
    </cfRule>
  </conditionalFormatting>
  <conditionalFormatting sqref="E251:E259">
    <cfRule type="cellIs" dxfId="210" priority="22" operator="equal">
      <formula>"N"</formula>
    </cfRule>
    <cfRule type="cellIs" dxfId="209" priority="23" operator="equal">
      <formula>"N"</formula>
    </cfRule>
  </conditionalFormatting>
  <conditionalFormatting sqref="E251:E259">
    <cfRule type="cellIs" dxfId="208" priority="19" operator="equal">
      <formula>"N"</formula>
    </cfRule>
    <cfRule type="cellIs" dxfId="207" priority="20" operator="equal">
      <formula>"N"</formula>
    </cfRule>
    <cfRule type="cellIs" dxfId="206" priority="21" operator="equal">
      <formula>"N"</formula>
    </cfRule>
  </conditionalFormatting>
  <conditionalFormatting sqref="E251:E259">
    <cfRule type="cellIs" dxfId="205" priority="15" operator="equal">
      <formula>"N"</formula>
    </cfRule>
    <cfRule type="cellIs" dxfId="204" priority="16" operator="equal">
      <formula>"N"</formula>
    </cfRule>
    <cfRule type="cellIs" dxfId="203" priority="17" operator="equal">
      <formula>"N"</formula>
    </cfRule>
    <cfRule type="cellIs" dxfId="202" priority="18" operator="equal">
      <formula>"N"</formula>
    </cfRule>
  </conditionalFormatting>
  <conditionalFormatting sqref="E112">
    <cfRule type="cellIs" dxfId="201" priority="14" operator="equal">
      <formula>"N"</formula>
    </cfRule>
  </conditionalFormatting>
  <conditionalFormatting sqref="E115">
    <cfRule type="cellIs" dxfId="200" priority="13" operator="equal">
      <formula>"N"</formula>
    </cfRule>
  </conditionalFormatting>
  <conditionalFormatting sqref="E115">
    <cfRule type="cellIs" dxfId="199" priority="11" operator="equal">
      <formula>"N"</formula>
    </cfRule>
    <cfRule type="cellIs" dxfId="198" priority="12" operator="equal">
      <formula>"N"</formula>
    </cfRule>
  </conditionalFormatting>
  <conditionalFormatting sqref="E115">
    <cfRule type="cellIs" dxfId="197" priority="8" operator="equal">
      <formula>"N"</formula>
    </cfRule>
    <cfRule type="cellIs" dxfId="196" priority="9" operator="equal">
      <formula>"N"</formula>
    </cfRule>
    <cfRule type="cellIs" dxfId="195" priority="10" operator="equal">
      <formula>"N"</formula>
    </cfRule>
  </conditionalFormatting>
  <conditionalFormatting sqref="E115">
    <cfRule type="cellIs" dxfId="194" priority="4" operator="equal">
      <formula>"N"</formula>
    </cfRule>
    <cfRule type="cellIs" dxfId="193" priority="5" operator="equal">
      <formula>"N"</formula>
    </cfRule>
    <cfRule type="cellIs" dxfId="192" priority="6" operator="equal">
      <formula>"N"</formula>
    </cfRule>
    <cfRule type="cellIs" dxfId="191" priority="7" operator="equal">
      <formula>"N"</formula>
    </cfRule>
  </conditionalFormatting>
  <conditionalFormatting sqref="E181">
    <cfRule type="cellIs" dxfId="190" priority="3" operator="equal">
      <formula>"N"</formula>
    </cfRule>
  </conditionalFormatting>
  <conditionalFormatting sqref="E187:E190">
    <cfRule type="cellIs" dxfId="189" priority="2" operator="equal">
      <formula>"N"</formula>
    </cfRule>
  </conditionalFormatting>
  <conditionalFormatting sqref="E116">
    <cfRule type="cellIs" dxfId="188" priority="1" operator="equal">
      <formula>"N"</formula>
    </cfRule>
  </conditionalFormatting>
  <dataValidations count="2">
    <dataValidation type="list" allowBlank="1" showInputMessage="1" showErrorMessage="1" error="Posar S/N" sqref="E361 E194" xr:uid="{00000000-0002-0000-0200-000000000000}">
      <formula1>$E$2:$E$3</formula1>
    </dataValidation>
    <dataValidation type="list" allowBlank="1" showInputMessage="1" showErrorMessage="1" error="Posar S/N" sqref="E43:E193 E447:E451 E362:E379 E233:E342 E430:E434 E393:E405 E229:E231 E6:E33 E195:E202 E213:E227 E415:E419" xr:uid="{00000000-0002-0000-0200-000001000000}">
      <formula1>Control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503"/>
  <sheetViews>
    <sheetView showGridLines="0" workbookViewId="0">
      <selection sqref="A1:E1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4" width="18" style="92" customWidth="1"/>
    <col min="5" max="5" width="14.42578125" style="93" customWidth="1"/>
    <col min="6" max="6" width="9.140625" style="2" customWidth="1"/>
    <col min="7" max="7" width="1.85546875" style="2" customWidth="1"/>
    <col min="8" max="8" width="9.140625" style="2" hidden="1" customWidth="1"/>
    <col min="9" max="16384" width="9.140625" style="2"/>
  </cols>
  <sheetData>
    <row r="1" spans="1:9" ht="21" x14ac:dyDescent="0.35">
      <c r="A1" s="716" t="s">
        <v>293</v>
      </c>
      <c r="B1" s="716"/>
      <c r="C1" s="716"/>
      <c r="D1" s="716"/>
      <c r="E1" s="716"/>
      <c r="F1" s="139"/>
      <c r="G1" s="139"/>
      <c r="H1" s="139"/>
      <c r="I1" s="139"/>
    </row>
    <row r="2" spans="1:9" s="5" customFormat="1" ht="47.25" thickBot="1" x14ac:dyDescent="0.75">
      <c r="A2" s="3"/>
      <c r="B2" s="4"/>
      <c r="C2" s="717" t="s">
        <v>298</v>
      </c>
      <c r="D2" s="717"/>
      <c r="E2" s="138" t="s">
        <v>10</v>
      </c>
      <c r="F2" s="70"/>
      <c r="G2" s="70"/>
      <c r="H2" s="70"/>
      <c r="I2" s="70"/>
    </row>
    <row r="3" spans="1:9" s="9" customFormat="1" thickBot="1" x14ac:dyDescent="0.3">
      <c r="A3" s="6" t="s">
        <v>0</v>
      </c>
      <c r="B3" s="7" t="s">
        <v>1</v>
      </c>
      <c r="C3" s="194" t="s">
        <v>2</v>
      </c>
      <c r="D3" s="212" t="s">
        <v>5</v>
      </c>
      <c r="E3" s="192" t="s">
        <v>19</v>
      </c>
      <c r="F3" s="139"/>
      <c r="G3" s="139"/>
      <c r="H3" s="139"/>
      <c r="I3" s="139"/>
    </row>
    <row r="4" spans="1:9" s="9" customFormat="1" thickBot="1" x14ac:dyDescent="0.3">
      <c r="A4" s="10"/>
      <c r="B4" s="11"/>
      <c r="C4" s="12"/>
      <c r="D4" s="136" t="s">
        <v>294</v>
      </c>
      <c r="E4" s="135" t="s">
        <v>295</v>
      </c>
      <c r="F4" s="139"/>
      <c r="G4" s="139"/>
      <c r="H4" s="139"/>
      <c r="I4" s="139"/>
    </row>
    <row r="5" spans="1:9" s="9" customFormat="1" ht="15.75" customHeight="1" thickBot="1" x14ac:dyDescent="0.3">
      <c r="A5" s="718" t="s">
        <v>8</v>
      </c>
      <c r="B5" s="719"/>
      <c r="C5" s="719"/>
      <c r="D5" s="497"/>
      <c r="E5" s="611"/>
      <c r="F5" s="139"/>
      <c r="G5" s="139"/>
      <c r="H5" s="139"/>
      <c r="I5" s="139"/>
    </row>
    <row r="6" spans="1:9" s="9" customFormat="1" ht="15" x14ac:dyDescent="0.25">
      <c r="A6" s="270" t="s">
        <v>9</v>
      </c>
      <c r="B6" s="13">
        <v>1</v>
      </c>
      <c r="C6" s="655" t="s">
        <v>228</v>
      </c>
      <c r="D6" s="351">
        <v>0</v>
      </c>
      <c r="E6" s="494" t="s">
        <v>19</v>
      </c>
      <c r="F6" s="139"/>
      <c r="G6" s="139"/>
      <c r="H6" s="139"/>
      <c r="I6" s="139"/>
    </row>
    <row r="7" spans="1:9" s="9" customFormat="1" ht="30" x14ac:dyDescent="0.25">
      <c r="A7" s="268" t="s">
        <v>11</v>
      </c>
      <c r="B7" s="14">
        <f t="shared" ref="B7:B33" si="0">B6+1</f>
        <v>2</v>
      </c>
      <c r="C7" s="16" t="s">
        <v>12</v>
      </c>
      <c r="D7" s="351">
        <v>0</v>
      </c>
      <c r="E7" s="494" t="s">
        <v>19</v>
      </c>
      <c r="F7" s="139"/>
      <c r="G7" s="139"/>
      <c r="H7" s="139"/>
      <c r="I7" s="139"/>
    </row>
    <row r="8" spans="1:9" s="9" customFormat="1" ht="30" x14ac:dyDescent="0.25">
      <c r="A8" s="720" t="s">
        <v>13</v>
      </c>
      <c r="B8" s="14">
        <f t="shared" si="0"/>
        <v>3</v>
      </c>
      <c r="C8" s="16" t="s">
        <v>14</v>
      </c>
      <c r="D8" s="351">
        <v>0</v>
      </c>
      <c r="E8" s="494" t="s">
        <v>19</v>
      </c>
      <c r="F8" s="139"/>
      <c r="G8" s="139"/>
      <c r="H8" s="139"/>
      <c r="I8" s="139"/>
    </row>
    <row r="9" spans="1:9" s="9" customFormat="1" ht="30" x14ac:dyDescent="0.25">
      <c r="A9" s="721"/>
      <c r="B9" s="14">
        <f t="shared" si="0"/>
        <v>4</v>
      </c>
      <c r="C9" s="16" t="s">
        <v>15</v>
      </c>
      <c r="D9" s="351">
        <v>0</v>
      </c>
      <c r="E9" s="494" t="s">
        <v>19</v>
      </c>
      <c r="F9" s="139"/>
      <c r="G9" s="139"/>
      <c r="H9" s="139"/>
      <c r="I9" s="139"/>
    </row>
    <row r="10" spans="1:9" s="9" customFormat="1" ht="30" x14ac:dyDescent="0.25">
      <c r="A10" s="270" t="s">
        <v>16</v>
      </c>
      <c r="B10" s="14">
        <f t="shared" si="0"/>
        <v>5</v>
      </c>
      <c r="C10" s="38" t="s">
        <v>17</v>
      </c>
      <c r="D10" s="15">
        <v>5</v>
      </c>
      <c r="E10" s="494" t="s">
        <v>19</v>
      </c>
      <c r="F10" s="139"/>
      <c r="G10" s="139"/>
      <c r="H10" s="139"/>
      <c r="I10" s="139"/>
    </row>
    <row r="11" spans="1:9" s="9" customFormat="1" ht="15" x14ac:dyDescent="0.25">
      <c r="A11" s="722" t="s">
        <v>18</v>
      </c>
      <c r="B11" s="14">
        <f t="shared" si="0"/>
        <v>6</v>
      </c>
      <c r="C11" s="38" t="s">
        <v>443</v>
      </c>
      <c r="D11" s="351">
        <v>0</v>
      </c>
      <c r="E11" s="494" t="s">
        <v>19</v>
      </c>
      <c r="F11" s="139"/>
      <c r="G11" s="139"/>
      <c r="H11" s="139"/>
      <c r="I11" s="139"/>
    </row>
    <row r="12" spans="1:9" s="9" customFormat="1" ht="30" x14ac:dyDescent="0.25">
      <c r="A12" s="723"/>
      <c r="B12" s="14">
        <f t="shared" si="0"/>
        <v>7</v>
      </c>
      <c r="C12" s="38" t="s">
        <v>485</v>
      </c>
      <c r="D12" s="15">
        <v>5</v>
      </c>
      <c r="E12" s="494" t="s">
        <v>19</v>
      </c>
      <c r="F12" s="139"/>
      <c r="G12" s="139"/>
      <c r="H12" s="139"/>
      <c r="I12" s="139"/>
    </row>
    <row r="13" spans="1:9" s="9" customFormat="1" ht="17.25" x14ac:dyDescent="0.25">
      <c r="A13" s="724" t="s">
        <v>306</v>
      </c>
      <c r="B13" s="14">
        <f t="shared" si="0"/>
        <v>8</v>
      </c>
      <c r="C13" s="16" t="s">
        <v>303</v>
      </c>
      <c r="D13" s="15">
        <v>5</v>
      </c>
      <c r="E13" s="494" t="s">
        <v>19</v>
      </c>
      <c r="F13" s="139"/>
      <c r="G13" s="139"/>
      <c r="H13" s="139"/>
      <c r="I13" s="139"/>
    </row>
    <row r="14" spans="1:9" s="9" customFormat="1" ht="32.25" x14ac:dyDescent="0.25">
      <c r="A14" s="724"/>
      <c r="B14" s="14">
        <f t="shared" si="0"/>
        <v>9</v>
      </c>
      <c r="C14" s="16" t="s">
        <v>304</v>
      </c>
      <c r="D14" s="15">
        <v>10</v>
      </c>
      <c r="E14" s="494" t="s">
        <v>19</v>
      </c>
      <c r="F14" s="139"/>
      <c r="G14" s="139"/>
      <c r="H14" s="139"/>
      <c r="I14" s="139"/>
    </row>
    <row r="15" spans="1:9" s="9" customFormat="1" ht="30" x14ac:dyDescent="0.25">
      <c r="A15" s="724"/>
      <c r="B15" s="14">
        <f t="shared" si="0"/>
        <v>10</v>
      </c>
      <c r="C15" s="16" t="s">
        <v>305</v>
      </c>
      <c r="D15" s="15">
        <v>5</v>
      </c>
      <c r="E15" s="494" t="s">
        <v>19</v>
      </c>
      <c r="F15" s="139"/>
      <c r="G15" s="139"/>
      <c r="H15" s="139"/>
      <c r="I15" s="139"/>
    </row>
    <row r="16" spans="1:9" s="9" customFormat="1" ht="30" x14ac:dyDescent="0.25">
      <c r="A16" s="725" t="s">
        <v>20</v>
      </c>
      <c r="B16" s="14">
        <f t="shared" si="0"/>
        <v>11</v>
      </c>
      <c r="C16" s="18" t="s">
        <v>229</v>
      </c>
      <c r="D16" s="351">
        <v>0</v>
      </c>
      <c r="E16" s="494" t="s">
        <v>19</v>
      </c>
      <c r="F16" s="139"/>
      <c r="G16" s="139"/>
      <c r="H16" s="139"/>
      <c r="I16" s="139"/>
    </row>
    <row r="17" spans="1:9" s="9" customFormat="1" ht="30" x14ac:dyDescent="0.25">
      <c r="A17" s="725"/>
      <c r="B17" s="14">
        <f t="shared" si="0"/>
        <v>12</v>
      </c>
      <c r="C17" s="18" t="s">
        <v>438</v>
      </c>
      <c r="D17" s="14">
        <v>10</v>
      </c>
      <c r="E17" s="494" t="s">
        <v>19</v>
      </c>
      <c r="F17" s="139"/>
      <c r="G17" s="139"/>
      <c r="H17" s="139"/>
      <c r="I17" s="139"/>
    </row>
    <row r="18" spans="1:9" s="9" customFormat="1" ht="15" x14ac:dyDescent="0.25">
      <c r="A18" s="725" t="s">
        <v>21</v>
      </c>
      <c r="B18" s="14">
        <f t="shared" si="0"/>
        <v>13</v>
      </c>
      <c r="C18" s="18" t="s">
        <v>22</v>
      </c>
      <c r="D18" s="351">
        <v>0</v>
      </c>
      <c r="E18" s="494" t="s">
        <v>19</v>
      </c>
      <c r="F18" s="139"/>
      <c r="G18" s="139"/>
      <c r="H18" s="139"/>
      <c r="I18" s="139"/>
    </row>
    <row r="19" spans="1:9" s="9" customFormat="1" ht="15" x14ac:dyDescent="0.25">
      <c r="A19" s="725"/>
      <c r="B19" s="14">
        <f t="shared" si="0"/>
        <v>14</v>
      </c>
      <c r="C19" s="18" t="s">
        <v>23</v>
      </c>
      <c r="D19" s="15">
        <v>5</v>
      </c>
      <c r="E19" s="494" t="s">
        <v>19</v>
      </c>
      <c r="F19" s="139"/>
      <c r="G19" s="139"/>
      <c r="H19" s="139"/>
      <c r="I19" s="139"/>
    </row>
    <row r="20" spans="1:9" s="9" customFormat="1" ht="30" x14ac:dyDescent="0.25">
      <c r="A20" s="725"/>
      <c r="B20" s="14">
        <f t="shared" si="0"/>
        <v>15</v>
      </c>
      <c r="C20" s="18" t="s">
        <v>219</v>
      </c>
      <c r="D20" s="351">
        <v>0</v>
      </c>
      <c r="E20" s="494" t="s">
        <v>19</v>
      </c>
      <c r="F20" s="139"/>
      <c r="G20" s="139"/>
      <c r="H20" s="139"/>
      <c r="I20" s="139"/>
    </row>
    <row r="21" spans="1:9" s="9" customFormat="1" thickBot="1" x14ac:dyDescent="0.3">
      <c r="A21" s="268" t="s">
        <v>24</v>
      </c>
      <c r="B21" s="14">
        <f t="shared" si="0"/>
        <v>16</v>
      </c>
      <c r="C21" s="18" t="s">
        <v>25</v>
      </c>
      <c r="D21" s="659">
        <v>5</v>
      </c>
      <c r="E21" s="642" t="s">
        <v>19</v>
      </c>
      <c r="F21" s="139">
        <f>COUNTIF(E22:E24,"s")</f>
        <v>0</v>
      </c>
      <c r="G21" s="139"/>
      <c r="H21" s="139"/>
      <c r="I21" s="139"/>
    </row>
    <row r="22" spans="1:9" s="9" customFormat="1" ht="60" x14ac:dyDescent="0.25">
      <c r="A22" s="725" t="s">
        <v>26</v>
      </c>
      <c r="B22" s="14">
        <f t="shared" si="0"/>
        <v>17</v>
      </c>
      <c r="C22" s="660" t="s">
        <v>387</v>
      </c>
      <c r="D22" s="94">
        <v>5</v>
      </c>
      <c r="E22" s="483" t="s">
        <v>19</v>
      </c>
      <c r="F22" s="137" t="str">
        <f>IF(F21&gt;1,"ERROR, seleccionar només una S","")</f>
        <v/>
      </c>
      <c r="G22" s="139"/>
      <c r="H22" s="139"/>
      <c r="I22" s="139"/>
    </row>
    <row r="23" spans="1:9" s="9" customFormat="1" ht="60" x14ac:dyDescent="0.25">
      <c r="A23" s="725"/>
      <c r="B23" s="14">
        <f t="shared" si="0"/>
        <v>18</v>
      </c>
      <c r="C23" s="660" t="s">
        <v>388</v>
      </c>
      <c r="D23" s="96">
        <v>10</v>
      </c>
      <c r="E23" s="479" t="s">
        <v>19</v>
      </c>
      <c r="F23" s="137"/>
      <c r="G23" s="139"/>
      <c r="H23" s="139"/>
      <c r="I23" s="139"/>
    </row>
    <row r="24" spans="1:9" s="9" customFormat="1" thickBot="1" x14ac:dyDescent="0.3">
      <c r="A24" s="725"/>
      <c r="B24" s="14">
        <f t="shared" si="0"/>
        <v>19</v>
      </c>
      <c r="C24" s="661" t="s">
        <v>386</v>
      </c>
      <c r="D24" s="95">
        <v>20</v>
      </c>
      <c r="E24" s="480" t="s">
        <v>19</v>
      </c>
      <c r="F24" s="137"/>
      <c r="G24" s="139"/>
      <c r="H24" s="139"/>
      <c r="I24" s="139"/>
    </row>
    <row r="25" spans="1:9" s="9" customFormat="1" ht="45" x14ac:dyDescent="0.25">
      <c r="A25" s="725"/>
      <c r="B25" s="14">
        <f t="shared" si="0"/>
        <v>20</v>
      </c>
      <c r="C25" s="16" t="s">
        <v>486</v>
      </c>
      <c r="D25" s="405">
        <v>5</v>
      </c>
      <c r="E25" s="640" t="s">
        <v>19</v>
      </c>
      <c r="F25" s="139"/>
      <c r="G25" s="139"/>
      <c r="H25" s="139"/>
      <c r="I25" s="139"/>
    </row>
    <row r="26" spans="1:9" s="9" customFormat="1" ht="45" x14ac:dyDescent="0.25">
      <c r="A26" s="725"/>
      <c r="B26" s="14">
        <f t="shared" si="0"/>
        <v>21</v>
      </c>
      <c r="C26" s="38" t="s">
        <v>27</v>
      </c>
      <c r="D26" s="15">
        <v>10</v>
      </c>
      <c r="E26" s="494" t="s">
        <v>19</v>
      </c>
      <c r="F26" s="139"/>
      <c r="G26" s="139"/>
      <c r="H26" s="139"/>
      <c r="I26" s="139"/>
    </row>
    <row r="27" spans="1:9" s="9" customFormat="1" ht="15" x14ac:dyDescent="0.25">
      <c r="A27" s="725"/>
      <c r="B27" s="14">
        <f t="shared" si="0"/>
        <v>22</v>
      </c>
      <c r="C27" s="656" t="s">
        <v>28</v>
      </c>
      <c r="D27" s="15">
        <v>20</v>
      </c>
      <c r="E27" s="494" t="s">
        <v>19</v>
      </c>
      <c r="F27" s="139"/>
      <c r="G27" s="139"/>
      <c r="H27" s="139"/>
      <c r="I27" s="139"/>
    </row>
    <row r="28" spans="1:9" s="9" customFormat="1" ht="15" x14ac:dyDescent="0.25">
      <c r="A28" s="725" t="s">
        <v>29</v>
      </c>
      <c r="B28" s="14">
        <f t="shared" si="0"/>
        <v>23</v>
      </c>
      <c r="C28" s="38" t="s">
        <v>30</v>
      </c>
      <c r="D28" s="15">
        <v>5</v>
      </c>
      <c r="E28" s="494" t="s">
        <v>19</v>
      </c>
      <c r="F28" s="139"/>
      <c r="G28" s="139"/>
      <c r="H28" s="139"/>
      <c r="I28" s="139"/>
    </row>
    <row r="29" spans="1:9" s="9" customFormat="1" ht="15" x14ac:dyDescent="0.25">
      <c r="A29" s="725"/>
      <c r="B29" s="14">
        <f t="shared" si="0"/>
        <v>24</v>
      </c>
      <c r="C29" s="38" t="s">
        <v>444</v>
      </c>
      <c r="D29" s="15">
        <v>5</v>
      </c>
      <c r="E29" s="494" t="s">
        <v>19</v>
      </c>
      <c r="F29" s="139"/>
      <c r="G29" s="139"/>
      <c r="H29" s="139"/>
      <c r="I29" s="139"/>
    </row>
    <row r="30" spans="1:9" s="9" customFormat="1" ht="30" x14ac:dyDescent="0.25">
      <c r="A30" s="725"/>
      <c r="B30" s="14">
        <f t="shared" si="0"/>
        <v>25</v>
      </c>
      <c r="C30" s="38" t="s">
        <v>31</v>
      </c>
      <c r="D30" s="15">
        <v>5</v>
      </c>
      <c r="E30" s="494" t="s">
        <v>19</v>
      </c>
      <c r="F30" s="139"/>
      <c r="G30" s="139"/>
      <c r="H30" s="139"/>
      <c r="I30" s="139"/>
    </row>
    <row r="31" spans="1:9" s="9" customFormat="1" ht="15" x14ac:dyDescent="0.25">
      <c r="A31" s="722"/>
      <c r="B31" s="14">
        <f t="shared" si="0"/>
        <v>26</v>
      </c>
      <c r="C31" s="657" t="s">
        <v>487</v>
      </c>
      <c r="D31" s="15">
        <v>10</v>
      </c>
      <c r="E31" s="494" t="s">
        <v>19</v>
      </c>
      <c r="F31" s="139"/>
      <c r="G31" s="139"/>
      <c r="H31" s="139"/>
      <c r="I31" s="139"/>
    </row>
    <row r="32" spans="1:9" s="9" customFormat="1" ht="45" x14ac:dyDescent="0.25">
      <c r="A32" s="722"/>
      <c r="B32" s="14">
        <f t="shared" si="0"/>
        <v>27</v>
      </c>
      <c r="C32" s="630" t="s">
        <v>376</v>
      </c>
      <c r="D32" s="15">
        <v>20</v>
      </c>
      <c r="E32" s="494" t="s">
        <v>19</v>
      </c>
      <c r="F32" s="139"/>
      <c r="G32" s="139"/>
      <c r="H32" s="139"/>
      <c r="I32" s="139"/>
    </row>
    <row r="33" spans="1:9" s="9" customFormat="1" ht="30.75" thickBot="1" x14ac:dyDescent="0.3">
      <c r="A33" s="726"/>
      <c r="B33" s="21">
        <f t="shared" si="0"/>
        <v>28</v>
      </c>
      <c r="C33" s="658" t="s">
        <v>32</v>
      </c>
      <c r="D33" s="43">
        <v>5</v>
      </c>
      <c r="E33" s="544" t="s">
        <v>19</v>
      </c>
      <c r="F33" s="139"/>
      <c r="G33" s="139"/>
      <c r="H33" s="139"/>
      <c r="I33" s="139"/>
    </row>
    <row r="34" spans="1:9" s="9" customFormat="1" thickBot="1" x14ac:dyDescent="0.3">
      <c r="A34" s="22"/>
      <c r="B34" s="23"/>
      <c r="C34" s="201" t="s">
        <v>221</v>
      </c>
      <c r="D34" s="621">
        <v>155</v>
      </c>
      <c r="E34" s="8"/>
      <c r="F34" s="139"/>
      <c r="G34" s="139"/>
      <c r="H34" s="139"/>
      <c r="I34" s="139"/>
    </row>
    <row r="35" spans="1:9" s="9" customFormat="1" thickBot="1" x14ac:dyDescent="0.3">
      <c r="A35" s="22"/>
      <c r="B35" s="23"/>
      <c r="C35" s="198" t="s">
        <v>224</v>
      </c>
      <c r="D35" s="199">
        <f>SUMIF($E$6:$E$33,"S",D6:D33)</f>
        <v>0</v>
      </c>
      <c r="E35" s="8"/>
      <c r="F35" s="139"/>
      <c r="G35" s="139"/>
      <c r="H35" s="139"/>
      <c r="I35" s="139"/>
    </row>
    <row r="36" spans="1:9" s="9" customFormat="1" thickBot="1" x14ac:dyDescent="0.3">
      <c r="A36" s="22"/>
      <c r="B36" s="23"/>
      <c r="C36" s="24"/>
      <c r="D36" s="196">
        <f>D35/D34</f>
        <v>0</v>
      </c>
      <c r="E36" s="8"/>
      <c r="F36" s="139"/>
      <c r="G36" s="139"/>
      <c r="H36" s="139"/>
      <c r="I36" s="139"/>
    </row>
    <row r="37" spans="1:9" s="9" customFormat="1" thickBot="1" x14ac:dyDescent="0.3">
      <c r="A37" s="22"/>
      <c r="B37" s="23"/>
      <c r="C37" s="25"/>
      <c r="D37" s="26"/>
      <c r="E37" s="8"/>
      <c r="F37" s="139"/>
      <c r="G37" s="139"/>
      <c r="H37" s="139"/>
      <c r="I37" s="139"/>
    </row>
    <row r="38" spans="1:9" s="9" customFormat="1" thickBot="1" x14ac:dyDescent="0.3">
      <c r="A38" s="27"/>
      <c r="B38" s="28"/>
      <c r="C38" s="208" t="s">
        <v>222</v>
      </c>
      <c r="D38" s="203">
        <f>COUNTIF(D6:D33,"=0")</f>
        <v>8</v>
      </c>
      <c r="E38" s="29"/>
      <c r="F38" s="139"/>
      <c r="G38" s="139"/>
      <c r="H38" s="139"/>
      <c r="I38" s="139"/>
    </row>
    <row r="39" spans="1:9" s="32" customFormat="1" thickBot="1" x14ac:dyDescent="0.3">
      <c r="A39" s="30"/>
      <c r="B39" s="28"/>
      <c r="C39" s="209" t="s">
        <v>223</v>
      </c>
      <c r="D39" s="205">
        <f>COUNTIFS(D6:D33,"=0",$E$6:$E$33,"=S")</f>
        <v>0</v>
      </c>
      <c r="E39" s="31"/>
      <c r="F39" s="70"/>
      <c r="G39" s="70"/>
      <c r="H39" s="70"/>
      <c r="I39" s="70"/>
    </row>
    <row r="40" spans="1:9" s="32" customFormat="1" thickBot="1" x14ac:dyDescent="0.3">
      <c r="A40" s="30"/>
      <c r="B40" s="28"/>
      <c r="C40" s="33"/>
      <c r="D40" s="195">
        <f>D39/D38</f>
        <v>0</v>
      </c>
      <c r="E40" s="31"/>
      <c r="F40" s="70"/>
      <c r="G40" s="70"/>
      <c r="H40" s="70"/>
      <c r="I40" s="70"/>
    </row>
    <row r="41" spans="1:9" s="9" customFormat="1" thickBot="1" x14ac:dyDescent="0.3">
      <c r="A41" s="10"/>
      <c r="B41" s="34"/>
      <c r="C41" s="35"/>
      <c r="D41" s="10"/>
      <c r="E41" s="36"/>
      <c r="F41" s="139"/>
      <c r="G41" s="139"/>
      <c r="H41" s="139"/>
      <c r="I41" s="139"/>
    </row>
    <row r="42" spans="1:9" s="9" customFormat="1" ht="15.75" customHeight="1" thickBot="1" x14ac:dyDescent="0.3">
      <c r="A42" s="718" t="s">
        <v>354</v>
      </c>
      <c r="B42" s="719"/>
      <c r="C42" s="719"/>
      <c r="D42" s="497"/>
      <c r="E42" s="611"/>
      <c r="F42" s="139"/>
      <c r="G42" s="139"/>
      <c r="H42" s="139"/>
      <c r="I42" s="139"/>
    </row>
    <row r="43" spans="1:9" s="9" customFormat="1" ht="30" x14ac:dyDescent="0.25">
      <c r="A43" s="271" t="s">
        <v>33</v>
      </c>
      <c r="B43" s="13">
        <f>B33+1</f>
        <v>29</v>
      </c>
      <c r="C43" s="615" t="s">
        <v>488</v>
      </c>
      <c r="D43" s="351">
        <v>0</v>
      </c>
      <c r="E43" s="494" t="s">
        <v>19</v>
      </c>
      <c r="F43" s="139"/>
      <c r="G43" s="139"/>
      <c r="H43" s="139"/>
      <c r="I43" s="139"/>
    </row>
    <row r="44" spans="1:9" s="9" customFormat="1" ht="30" x14ac:dyDescent="0.25">
      <c r="A44" s="269" t="s">
        <v>11</v>
      </c>
      <c r="B44" s="14">
        <f>B43+1</f>
        <v>30</v>
      </c>
      <c r="C44" s="38" t="s">
        <v>395</v>
      </c>
      <c r="D44" s="351">
        <v>0</v>
      </c>
      <c r="E44" s="494" t="s">
        <v>19</v>
      </c>
      <c r="F44" s="139"/>
      <c r="G44" s="139"/>
      <c r="H44" s="139"/>
      <c r="I44" s="139"/>
    </row>
    <row r="45" spans="1:9" s="9" customFormat="1" ht="45" x14ac:dyDescent="0.25">
      <c r="A45" s="715" t="s">
        <v>34</v>
      </c>
      <c r="B45" s="14">
        <f t="shared" ref="B45:B108" si="1">B44+1</f>
        <v>31</v>
      </c>
      <c r="C45" s="38" t="s">
        <v>489</v>
      </c>
      <c r="D45" s="351">
        <v>0</v>
      </c>
      <c r="E45" s="494" t="s">
        <v>19</v>
      </c>
      <c r="F45" s="139"/>
      <c r="G45" s="139"/>
      <c r="H45" s="139"/>
      <c r="I45" s="139"/>
    </row>
    <row r="46" spans="1:9" s="9" customFormat="1" ht="15" x14ac:dyDescent="0.25">
      <c r="A46" s="715"/>
      <c r="B46" s="14">
        <f t="shared" si="1"/>
        <v>32</v>
      </c>
      <c r="C46" s="38" t="s">
        <v>490</v>
      </c>
      <c r="D46" s="15">
        <v>15</v>
      </c>
      <c r="E46" s="494" t="s">
        <v>19</v>
      </c>
      <c r="F46" s="139"/>
      <c r="G46" s="139"/>
      <c r="H46" s="139"/>
      <c r="I46" s="139"/>
    </row>
    <row r="47" spans="1:9" s="9" customFormat="1" ht="15" x14ac:dyDescent="0.25">
      <c r="A47" s="715"/>
      <c r="B47" s="14">
        <f t="shared" si="1"/>
        <v>33</v>
      </c>
      <c r="C47" s="38" t="s">
        <v>35</v>
      </c>
      <c r="D47" s="351">
        <v>0</v>
      </c>
      <c r="E47" s="494" t="s">
        <v>19</v>
      </c>
      <c r="F47" s="139"/>
      <c r="G47" s="139"/>
      <c r="H47" s="139"/>
      <c r="I47" s="139"/>
    </row>
    <row r="48" spans="1:9" s="9" customFormat="1" ht="15" x14ac:dyDescent="0.25">
      <c r="A48" s="715"/>
      <c r="B48" s="14">
        <f t="shared" si="1"/>
        <v>34</v>
      </c>
      <c r="C48" s="38" t="s">
        <v>36</v>
      </c>
      <c r="D48" s="15">
        <v>5</v>
      </c>
      <c r="E48" s="494" t="s">
        <v>19</v>
      </c>
      <c r="F48" s="139"/>
      <c r="G48" s="139"/>
      <c r="H48" s="139"/>
      <c r="I48" s="139"/>
    </row>
    <row r="49" spans="1:9" s="9" customFormat="1" ht="30" x14ac:dyDescent="0.25">
      <c r="A49" s="715"/>
      <c r="B49" s="14">
        <f t="shared" si="1"/>
        <v>35</v>
      </c>
      <c r="C49" s="38" t="s">
        <v>414</v>
      </c>
      <c r="D49" s="15">
        <v>15</v>
      </c>
      <c r="E49" s="494" t="s">
        <v>19</v>
      </c>
      <c r="F49" s="139"/>
      <c r="G49" s="139"/>
      <c r="H49" s="139"/>
      <c r="I49" s="139"/>
    </row>
    <row r="50" spans="1:9" s="9" customFormat="1" ht="45" x14ac:dyDescent="0.25">
      <c r="A50" s="715"/>
      <c r="B50" s="14">
        <f t="shared" si="1"/>
        <v>36</v>
      </c>
      <c r="C50" s="38" t="s">
        <v>37</v>
      </c>
      <c r="D50" s="351">
        <v>0</v>
      </c>
      <c r="E50" s="494" t="s">
        <v>19</v>
      </c>
      <c r="F50" s="139"/>
      <c r="G50" s="139"/>
      <c r="H50" s="139"/>
      <c r="I50" s="139"/>
    </row>
    <row r="51" spans="1:9" s="9" customFormat="1" ht="17.25" x14ac:dyDescent="0.25">
      <c r="A51" s="715"/>
      <c r="B51" s="14">
        <f t="shared" si="1"/>
        <v>37</v>
      </c>
      <c r="C51" s="38" t="s">
        <v>230</v>
      </c>
      <c r="D51" s="15">
        <v>15</v>
      </c>
      <c r="E51" s="494" t="s">
        <v>19</v>
      </c>
      <c r="F51" s="139"/>
      <c r="G51" s="139"/>
      <c r="H51" s="139"/>
      <c r="I51" s="139"/>
    </row>
    <row r="52" spans="1:9" s="9" customFormat="1" ht="30" x14ac:dyDescent="0.25">
      <c r="A52" s="715"/>
      <c r="B52" s="14">
        <f t="shared" si="1"/>
        <v>38</v>
      </c>
      <c r="C52" s="38" t="s">
        <v>38</v>
      </c>
      <c r="D52" s="15">
        <v>15</v>
      </c>
      <c r="E52" s="494" t="s">
        <v>19</v>
      </c>
      <c r="F52" s="139"/>
      <c r="G52" s="139"/>
      <c r="H52" s="139"/>
      <c r="I52" s="139"/>
    </row>
    <row r="53" spans="1:9" s="9" customFormat="1" ht="15" x14ac:dyDescent="0.25">
      <c r="A53" s="715"/>
      <c r="B53" s="14">
        <f t="shared" si="1"/>
        <v>39</v>
      </c>
      <c r="C53" s="38" t="s">
        <v>39</v>
      </c>
      <c r="D53" s="351">
        <v>0</v>
      </c>
      <c r="E53" s="494" t="s">
        <v>19</v>
      </c>
      <c r="F53" s="139"/>
      <c r="G53" s="139"/>
      <c r="H53" s="139"/>
      <c r="I53" s="139"/>
    </row>
    <row r="54" spans="1:9" s="9" customFormat="1" ht="15" x14ac:dyDescent="0.25">
      <c r="A54" s="715"/>
      <c r="B54" s="14">
        <f t="shared" si="1"/>
        <v>40</v>
      </c>
      <c r="C54" s="38" t="s">
        <v>40</v>
      </c>
      <c r="D54" s="351">
        <v>0</v>
      </c>
      <c r="E54" s="494" t="s">
        <v>19</v>
      </c>
      <c r="F54" s="139"/>
      <c r="G54" s="139"/>
      <c r="H54" s="139"/>
      <c r="I54" s="139"/>
    </row>
    <row r="55" spans="1:9" s="9" customFormat="1" ht="15" x14ac:dyDescent="0.25">
      <c r="A55" s="715"/>
      <c r="B55" s="14">
        <f t="shared" si="1"/>
        <v>41</v>
      </c>
      <c r="C55" s="38" t="s">
        <v>41</v>
      </c>
      <c r="D55" s="351">
        <v>0</v>
      </c>
      <c r="E55" s="494" t="s">
        <v>19</v>
      </c>
      <c r="F55" s="139"/>
      <c r="G55" s="139"/>
      <c r="H55" s="139"/>
      <c r="I55" s="139"/>
    </row>
    <row r="56" spans="1:9" s="9" customFormat="1" ht="15" x14ac:dyDescent="0.25">
      <c r="A56" s="715"/>
      <c r="B56" s="14">
        <f t="shared" si="1"/>
        <v>42</v>
      </c>
      <c r="C56" s="38" t="s">
        <v>445</v>
      </c>
      <c r="D56" s="15">
        <v>10</v>
      </c>
      <c r="E56" s="494" t="s">
        <v>19</v>
      </c>
      <c r="F56" s="139"/>
      <c r="G56" s="139"/>
      <c r="H56" s="139"/>
      <c r="I56" s="139"/>
    </row>
    <row r="57" spans="1:9" s="9" customFormat="1" ht="30" x14ac:dyDescent="0.25">
      <c r="A57" s="715"/>
      <c r="B57" s="14">
        <f t="shared" si="1"/>
        <v>43</v>
      </c>
      <c r="C57" s="38" t="s">
        <v>491</v>
      </c>
      <c r="D57" s="15">
        <v>5</v>
      </c>
      <c r="E57" s="494" t="s">
        <v>19</v>
      </c>
      <c r="F57" s="139"/>
      <c r="G57" s="139"/>
      <c r="H57" s="139"/>
      <c r="I57" s="139"/>
    </row>
    <row r="58" spans="1:9" s="9" customFormat="1" ht="15" x14ac:dyDescent="0.25">
      <c r="A58" s="715"/>
      <c r="B58" s="14">
        <f t="shared" si="1"/>
        <v>44</v>
      </c>
      <c r="C58" s="38" t="s">
        <v>42</v>
      </c>
      <c r="D58" s="351">
        <v>0</v>
      </c>
      <c r="E58" s="494" t="s">
        <v>19</v>
      </c>
      <c r="F58" s="139"/>
      <c r="G58" s="139"/>
      <c r="H58" s="139"/>
      <c r="I58" s="139"/>
    </row>
    <row r="59" spans="1:9" s="9" customFormat="1" ht="15" x14ac:dyDescent="0.25">
      <c r="A59" s="715"/>
      <c r="B59" s="14">
        <f t="shared" si="1"/>
        <v>45</v>
      </c>
      <c r="C59" s="38" t="s">
        <v>43</v>
      </c>
      <c r="D59" s="351">
        <v>0</v>
      </c>
      <c r="E59" s="494" t="s">
        <v>19</v>
      </c>
      <c r="F59" s="139"/>
      <c r="G59" s="139"/>
      <c r="H59" s="139"/>
      <c r="I59" s="139"/>
    </row>
    <row r="60" spans="1:9" s="9" customFormat="1" ht="15" x14ac:dyDescent="0.25">
      <c r="A60" s="715"/>
      <c r="B60" s="14">
        <f t="shared" si="1"/>
        <v>46</v>
      </c>
      <c r="C60" s="38" t="s">
        <v>44</v>
      </c>
      <c r="D60" s="351">
        <v>0</v>
      </c>
      <c r="E60" s="494" t="s">
        <v>19</v>
      </c>
      <c r="F60" s="139"/>
      <c r="G60" s="139"/>
      <c r="H60" s="139"/>
      <c r="I60" s="139"/>
    </row>
    <row r="61" spans="1:9" s="9" customFormat="1" ht="15" x14ac:dyDescent="0.25">
      <c r="A61" s="715"/>
      <c r="B61" s="14">
        <f t="shared" si="1"/>
        <v>47</v>
      </c>
      <c r="C61" s="38" t="s">
        <v>45</v>
      </c>
      <c r="D61" s="351">
        <v>0</v>
      </c>
      <c r="E61" s="494" t="s">
        <v>19</v>
      </c>
      <c r="F61" s="139"/>
      <c r="G61" s="139"/>
      <c r="H61" s="139"/>
      <c r="I61" s="139"/>
    </row>
    <row r="62" spans="1:9" s="9" customFormat="1" ht="15" x14ac:dyDescent="0.25">
      <c r="A62" s="715"/>
      <c r="B62" s="14">
        <f t="shared" si="1"/>
        <v>48</v>
      </c>
      <c r="C62" s="38" t="s">
        <v>46</v>
      </c>
      <c r="D62" s="351">
        <v>0</v>
      </c>
      <c r="E62" s="494" t="s">
        <v>19</v>
      </c>
      <c r="F62" s="139"/>
      <c r="G62" s="139"/>
      <c r="H62" s="139"/>
      <c r="I62" s="139"/>
    </row>
    <row r="63" spans="1:9" s="9" customFormat="1" ht="15" x14ac:dyDescent="0.25">
      <c r="A63" s="715"/>
      <c r="B63" s="14">
        <f t="shared" si="1"/>
        <v>49</v>
      </c>
      <c r="C63" s="38" t="s">
        <v>47</v>
      </c>
      <c r="D63" s="351">
        <v>0</v>
      </c>
      <c r="E63" s="494" t="s">
        <v>19</v>
      </c>
      <c r="F63" s="139"/>
      <c r="G63" s="139"/>
      <c r="H63" s="139"/>
      <c r="I63" s="139"/>
    </row>
    <row r="64" spans="1:9" s="9" customFormat="1" ht="15" x14ac:dyDescent="0.25">
      <c r="A64" s="715"/>
      <c r="B64" s="14">
        <f t="shared" si="1"/>
        <v>50</v>
      </c>
      <c r="C64" s="38" t="s">
        <v>48</v>
      </c>
      <c r="D64" s="351">
        <v>0</v>
      </c>
      <c r="E64" s="494" t="s">
        <v>19</v>
      </c>
      <c r="F64" s="139"/>
      <c r="G64" s="139"/>
      <c r="H64" s="139"/>
      <c r="I64" s="139"/>
    </row>
    <row r="65" spans="1:9" s="9" customFormat="1" ht="15" x14ac:dyDescent="0.25">
      <c r="A65" s="715"/>
      <c r="B65" s="14">
        <f t="shared" si="1"/>
        <v>51</v>
      </c>
      <c r="C65" s="38" t="s">
        <v>49</v>
      </c>
      <c r="D65" s="351">
        <v>0</v>
      </c>
      <c r="E65" s="494" t="s">
        <v>19</v>
      </c>
      <c r="F65" s="139"/>
      <c r="G65" s="139"/>
      <c r="H65" s="139"/>
      <c r="I65" s="139"/>
    </row>
    <row r="66" spans="1:9" s="9" customFormat="1" thickBot="1" x14ac:dyDescent="0.3">
      <c r="A66" s="715"/>
      <c r="B66" s="14">
        <f t="shared" si="1"/>
        <v>52</v>
      </c>
      <c r="C66" s="38" t="s">
        <v>50</v>
      </c>
      <c r="D66" s="397">
        <v>0</v>
      </c>
      <c r="E66" s="642" t="s">
        <v>19</v>
      </c>
      <c r="F66" s="139">
        <f>COUNTIF(E67:E68,"s")</f>
        <v>0</v>
      </c>
      <c r="G66" s="139"/>
      <c r="H66" s="139"/>
      <c r="I66" s="139"/>
    </row>
    <row r="67" spans="1:9" s="9" customFormat="1" ht="15" x14ac:dyDescent="0.25">
      <c r="A67" s="715"/>
      <c r="B67" s="14">
        <f t="shared" si="1"/>
        <v>53</v>
      </c>
      <c r="C67" s="421" t="s">
        <v>51</v>
      </c>
      <c r="D67" s="94">
        <v>5</v>
      </c>
      <c r="E67" s="483" t="s">
        <v>19</v>
      </c>
      <c r="F67" s="137" t="str">
        <f>IF(F66&gt;1,"ERROR, seleccionar només una S","")</f>
        <v/>
      </c>
      <c r="G67" s="139"/>
      <c r="H67" s="139"/>
      <c r="I67" s="139"/>
    </row>
    <row r="68" spans="1:9" s="9" customFormat="1" ht="15" x14ac:dyDescent="0.25">
      <c r="A68" s="715"/>
      <c r="B68" s="14">
        <f t="shared" si="1"/>
        <v>54</v>
      </c>
      <c r="C68" s="421" t="s">
        <v>52</v>
      </c>
      <c r="D68" s="96">
        <v>10</v>
      </c>
      <c r="E68" s="479" t="s">
        <v>19</v>
      </c>
      <c r="F68" s="139">
        <f>COUNTIF(E69:E70,"s")</f>
        <v>0</v>
      </c>
      <c r="G68" s="139"/>
      <c r="H68" s="139"/>
      <c r="I68" s="139"/>
    </row>
    <row r="69" spans="1:9" s="9" customFormat="1" ht="15" x14ac:dyDescent="0.25">
      <c r="A69" s="715"/>
      <c r="B69" s="14">
        <f t="shared" si="1"/>
        <v>55</v>
      </c>
      <c r="C69" s="421" t="s">
        <v>53</v>
      </c>
      <c r="D69" s="96">
        <v>5</v>
      </c>
      <c r="E69" s="479" t="s">
        <v>19</v>
      </c>
      <c r="F69" s="137" t="str">
        <f>IF(F68&gt;1,"ERROR, seleccionar només una S","")</f>
        <v/>
      </c>
      <c r="G69" s="139"/>
      <c r="H69" s="139"/>
      <c r="I69" s="139"/>
    </row>
    <row r="70" spans="1:9" s="9" customFormat="1" thickBot="1" x14ac:dyDescent="0.3">
      <c r="A70" s="715"/>
      <c r="B70" s="14">
        <f t="shared" si="1"/>
        <v>56</v>
      </c>
      <c r="C70" s="421" t="s">
        <v>54</v>
      </c>
      <c r="D70" s="95">
        <v>10</v>
      </c>
      <c r="E70" s="480" t="s">
        <v>19</v>
      </c>
      <c r="F70" s="137"/>
      <c r="G70" s="139"/>
      <c r="H70" s="139"/>
      <c r="I70" s="139"/>
    </row>
    <row r="71" spans="1:9" s="9" customFormat="1" ht="15" x14ac:dyDescent="0.25">
      <c r="A71" s="715"/>
      <c r="B71" s="14">
        <f t="shared" si="1"/>
        <v>57</v>
      </c>
      <c r="C71" s="38" t="s">
        <v>55</v>
      </c>
      <c r="D71" s="484">
        <v>0</v>
      </c>
      <c r="E71" s="640" t="s">
        <v>19</v>
      </c>
      <c r="F71" s="139"/>
      <c r="G71" s="139"/>
      <c r="H71" s="139"/>
      <c r="I71" s="139"/>
    </row>
    <row r="72" spans="1:9" s="9" customFormat="1" ht="15" x14ac:dyDescent="0.25">
      <c r="A72" s="715"/>
      <c r="B72" s="14">
        <f t="shared" si="1"/>
        <v>58</v>
      </c>
      <c r="C72" s="38" t="s">
        <v>56</v>
      </c>
      <c r="D72" s="15">
        <v>5</v>
      </c>
      <c r="E72" s="494" t="s">
        <v>19</v>
      </c>
      <c r="F72" s="139"/>
      <c r="G72" s="139"/>
      <c r="H72" s="139"/>
      <c r="I72" s="139"/>
    </row>
    <row r="73" spans="1:9" s="9" customFormat="1" ht="30" x14ac:dyDescent="0.25">
      <c r="A73" s="715"/>
      <c r="B73" s="14">
        <f t="shared" si="1"/>
        <v>59</v>
      </c>
      <c r="C73" s="38" t="s">
        <v>440</v>
      </c>
      <c r="D73" s="351">
        <v>0</v>
      </c>
      <c r="E73" s="494" t="s">
        <v>19</v>
      </c>
      <c r="F73" s="139"/>
      <c r="G73" s="139"/>
      <c r="H73" s="139"/>
      <c r="I73" s="139"/>
    </row>
    <row r="74" spans="1:9" s="9" customFormat="1" ht="30" x14ac:dyDescent="0.25">
      <c r="A74" s="715"/>
      <c r="B74" s="14">
        <f t="shared" si="1"/>
        <v>60</v>
      </c>
      <c r="C74" s="38" t="s">
        <v>439</v>
      </c>
      <c r="D74" s="351">
        <v>0</v>
      </c>
      <c r="E74" s="494" t="s">
        <v>19</v>
      </c>
      <c r="F74" s="139"/>
      <c r="G74" s="139"/>
      <c r="H74" s="139"/>
      <c r="I74" s="139"/>
    </row>
    <row r="75" spans="1:9" s="9" customFormat="1" ht="15" x14ac:dyDescent="0.25">
      <c r="A75" s="715"/>
      <c r="B75" s="14">
        <f t="shared" si="1"/>
        <v>61</v>
      </c>
      <c r="C75" s="38" t="s">
        <v>57</v>
      </c>
      <c r="D75" s="351">
        <v>0</v>
      </c>
      <c r="E75" s="494" t="s">
        <v>19</v>
      </c>
      <c r="F75" s="139"/>
      <c r="G75" s="139"/>
      <c r="H75" s="139"/>
      <c r="I75" s="139"/>
    </row>
    <row r="76" spans="1:9" s="9" customFormat="1" ht="15" x14ac:dyDescent="0.25">
      <c r="A76" s="715"/>
      <c r="B76" s="14">
        <f t="shared" si="1"/>
        <v>62</v>
      </c>
      <c r="C76" s="38" t="s">
        <v>58</v>
      </c>
      <c r="D76" s="15">
        <v>5</v>
      </c>
      <c r="E76" s="494" t="s">
        <v>19</v>
      </c>
      <c r="F76" s="139"/>
      <c r="G76" s="139"/>
      <c r="H76" s="139"/>
      <c r="I76" s="139"/>
    </row>
    <row r="77" spans="1:9" s="9" customFormat="1" ht="15" x14ac:dyDescent="0.25">
      <c r="A77" s="715"/>
      <c r="B77" s="14">
        <f t="shared" si="1"/>
        <v>63</v>
      </c>
      <c r="C77" s="38" t="s">
        <v>59</v>
      </c>
      <c r="D77" s="15">
        <v>5</v>
      </c>
      <c r="E77" s="494" t="s">
        <v>19</v>
      </c>
      <c r="F77" s="139"/>
      <c r="G77" s="139"/>
      <c r="H77" s="139"/>
      <c r="I77" s="139"/>
    </row>
    <row r="78" spans="1:9" s="9" customFormat="1" ht="30" x14ac:dyDescent="0.25">
      <c r="A78" s="715"/>
      <c r="B78" s="14">
        <f t="shared" si="1"/>
        <v>64</v>
      </c>
      <c r="C78" s="38" t="s">
        <v>220</v>
      </c>
      <c r="D78" s="351">
        <v>0</v>
      </c>
      <c r="E78" s="494" t="s">
        <v>19</v>
      </c>
      <c r="F78" s="139"/>
      <c r="G78" s="139"/>
      <c r="H78" s="139"/>
      <c r="I78" s="139"/>
    </row>
    <row r="79" spans="1:9" s="9" customFormat="1" ht="15" x14ac:dyDescent="0.25">
      <c r="A79" s="715"/>
      <c r="B79" s="14">
        <f t="shared" si="1"/>
        <v>65</v>
      </c>
      <c r="C79" s="38" t="s">
        <v>60</v>
      </c>
      <c r="D79" s="351">
        <v>0</v>
      </c>
      <c r="E79" s="494" t="s">
        <v>19</v>
      </c>
      <c r="F79" s="139"/>
      <c r="G79" s="139"/>
      <c r="H79" s="139"/>
      <c r="I79" s="139"/>
    </row>
    <row r="80" spans="1:9" s="9" customFormat="1" ht="15" x14ac:dyDescent="0.25">
      <c r="A80" s="715"/>
      <c r="B80" s="14">
        <f t="shared" si="1"/>
        <v>66</v>
      </c>
      <c r="C80" s="38" t="s">
        <v>61</v>
      </c>
      <c r="D80" s="15">
        <v>5</v>
      </c>
      <c r="E80" s="494" t="s">
        <v>19</v>
      </c>
      <c r="F80" s="139"/>
      <c r="G80" s="139"/>
      <c r="H80" s="139"/>
      <c r="I80" s="139"/>
    </row>
    <row r="81" spans="1:9" s="9" customFormat="1" ht="15" x14ac:dyDescent="0.25">
      <c r="A81" s="715"/>
      <c r="B81" s="14">
        <f t="shared" si="1"/>
        <v>67</v>
      </c>
      <c r="C81" s="38" t="s">
        <v>62</v>
      </c>
      <c r="D81" s="15">
        <v>5</v>
      </c>
      <c r="E81" s="494" t="s">
        <v>19</v>
      </c>
      <c r="F81" s="139"/>
      <c r="G81" s="139"/>
      <c r="H81" s="139"/>
      <c r="I81" s="139"/>
    </row>
    <row r="82" spans="1:9" s="9" customFormat="1" ht="15" x14ac:dyDescent="0.25">
      <c r="A82" s="715"/>
      <c r="B82" s="14">
        <f t="shared" si="1"/>
        <v>68</v>
      </c>
      <c r="C82" s="38" t="s">
        <v>63</v>
      </c>
      <c r="D82" s="15">
        <v>5</v>
      </c>
      <c r="E82" s="494" t="s">
        <v>19</v>
      </c>
      <c r="F82" s="139"/>
      <c r="G82" s="139"/>
      <c r="H82" s="139"/>
      <c r="I82" s="139"/>
    </row>
    <row r="83" spans="1:9" s="9" customFormat="1" ht="30.75" thickBot="1" x14ac:dyDescent="0.3">
      <c r="A83" s="715" t="s">
        <v>64</v>
      </c>
      <c r="B83" s="14">
        <f t="shared" si="1"/>
        <v>69</v>
      </c>
      <c r="C83" s="38" t="s">
        <v>217</v>
      </c>
      <c r="D83" s="397">
        <v>0</v>
      </c>
      <c r="E83" s="642" t="s">
        <v>19</v>
      </c>
      <c r="F83" s="139">
        <f>COUNTIF(E84:E86,"s")</f>
        <v>0</v>
      </c>
      <c r="G83" s="139"/>
      <c r="H83" s="139"/>
      <c r="I83" s="139"/>
    </row>
    <row r="84" spans="1:9" s="9" customFormat="1" ht="30" x14ac:dyDescent="0.25">
      <c r="A84" s="715"/>
      <c r="B84" s="14">
        <f t="shared" si="1"/>
        <v>70</v>
      </c>
      <c r="C84" s="421" t="s">
        <v>65</v>
      </c>
      <c r="D84" s="284">
        <v>5</v>
      </c>
      <c r="E84" s="483" t="s">
        <v>19</v>
      </c>
      <c r="F84" s="137" t="str">
        <f>IF(F83&gt;1,"ERROR, seleccionar només una S","")</f>
        <v/>
      </c>
      <c r="G84" s="139"/>
      <c r="H84" s="139"/>
      <c r="I84" s="139"/>
    </row>
    <row r="85" spans="1:9" s="9" customFormat="1" ht="30" x14ac:dyDescent="0.25">
      <c r="A85" s="715"/>
      <c r="B85" s="14">
        <f t="shared" si="1"/>
        <v>71</v>
      </c>
      <c r="C85" s="421" t="s">
        <v>66</v>
      </c>
      <c r="D85" s="423">
        <v>10</v>
      </c>
      <c r="E85" s="479" t="s">
        <v>19</v>
      </c>
      <c r="F85" s="137"/>
      <c r="G85" s="139"/>
      <c r="H85" s="139"/>
      <c r="I85" s="139"/>
    </row>
    <row r="86" spans="1:9" s="9" customFormat="1" ht="30.75" thickBot="1" x14ac:dyDescent="0.3">
      <c r="A86" s="715"/>
      <c r="B86" s="14">
        <f t="shared" si="1"/>
        <v>72</v>
      </c>
      <c r="C86" s="421" t="s">
        <v>67</v>
      </c>
      <c r="D86" s="285">
        <v>15</v>
      </c>
      <c r="E86" s="480" t="s">
        <v>19</v>
      </c>
      <c r="F86" s="137"/>
      <c r="G86" s="139"/>
      <c r="H86" s="139"/>
      <c r="I86" s="139"/>
    </row>
    <row r="87" spans="1:9" s="9" customFormat="1" ht="15" x14ac:dyDescent="0.25">
      <c r="A87" s="715"/>
      <c r="B87" s="14">
        <f t="shared" si="1"/>
        <v>73</v>
      </c>
      <c r="C87" s="38" t="s">
        <v>492</v>
      </c>
      <c r="D87" s="405">
        <v>5</v>
      </c>
      <c r="E87" s="640" t="s">
        <v>19</v>
      </c>
      <c r="F87" s="139"/>
      <c r="G87" s="139"/>
      <c r="H87" s="139"/>
      <c r="I87" s="139"/>
    </row>
    <row r="88" spans="1:9" s="9" customFormat="1" ht="30.75" thickBot="1" x14ac:dyDescent="0.3">
      <c r="A88" s="715"/>
      <c r="B88" s="14">
        <f t="shared" si="1"/>
        <v>74</v>
      </c>
      <c r="C88" s="38" t="s">
        <v>68</v>
      </c>
      <c r="D88" s="390">
        <v>0</v>
      </c>
      <c r="E88" s="663" t="s">
        <v>19</v>
      </c>
      <c r="F88" s="139">
        <f>COUNTIF(E89:E90,"s")</f>
        <v>0</v>
      </c>
      <c r="G88" s="139"/>
      <c r="H88" s="139"/>
      <c r="I88" s="139"/>
    </row>
    <row r="89" spans="1:9" s="9" customFormat="1" ht="30" x14ac:dyDescent="0.25">
      <c r="A89" s="715"/>
      <c r="B89" s="14">
        <f t="shared" si="1"/>
        <v>75</v>
      </c>
      <c r="C89" s="38" t="s">
        <v>69</v>
      </c>
      <c r="D89" s="94">
        <v>5</v>
      </c>
      <c r="E89" s="483" t="s">
        <v>19</v>
      </c>
      <c r="F89" s="137" t="str">
        <f>IF(F88&gt;1,"ERROR, seleccionar només una S","")</f>
        <v/>
      </c>
      <c r="G89" s="139"/>
      <c r="H89" s="139"/>
      <c r="I89" s="139"/>
    </row>
    <row r="90" spans="1:9" s="9" customFormat="1" thickBot="1" x14ac:dyDescent="0.3">
      <c r="A90" s="715"/>
      <c r="B90" s="14">
        <f t="shared" si="1"/>
        <v>76</v>
      </c>
      <c r="C90" s="38" t="s">
        <v>70</v>
      </c>
      <c r="D90" s="95">
        <v>10</v>
      </c>
      <c r="E90" s="480" t="s">
        <v>19</v>
      </c>
      <c r="F90" s="137"/>
      <c r="G90" s="139"/>
      <c r="H90" s="139"/>
      <c r="I90" s="139"/>
    </row>
    <row r="91" spans="1:9" s="9" customFormat="1" ht="60" x14ac:dyDescent="0.25">
      <c r="A91" s="715"/>
      <c r="B91" s="14">
        <f t="shared" si="1"/>
        <v>77</v>
      </c>
      <c r="C91" s="38" t="s">
        <v>493</v>
      </c>
      <c r="D91" s="484">
        <v>0</v>
      </c>
      <c r="E91" s="640" t="s">
        <v>19</v>
      </c>
      <c r="F91" s="139"/>
      <c r="G91" s="139"/>
      <c r="H91" s="139"/>
      <c r="I91" s="139"/>
    </row>
    <row r="92" spans="1:9" s="9" customFormat="1" ht="30" x14ac:dyDescent="0.25">
      <c r="A92" s="715"/>
      <c r="B92" s="14">
        <f t="shared" si="1"/>
        <v>78</v>
      </c>
      <c r="C92" s="38" t="s">
        <v>500</v>
      </c>
      <c r="D92" s="351">
        <v>0</v>
      </c>
      <c r="E92" s="494" t="s">
        <v>19</v>
      </c>
      <c r="F92" s="139"/>
      <c r="G92" s="139"/>
      <c r="H92" s="139"/>
      <c r="I92" s="139"/>
    </row>
    <row r="93" spans="1:9" s="9" customFormat="1" ht="30" x14ac:dyDescent="0.25">
      <c r="A93" s="715"/>
      <c r="B93" s="14">
        <f t="shared" si="1"/>
        <v>79</v>
      </c>
      <c r="C93" s="38" t="s">
        <v>71</v>
      </c>
      <c r="D93" s="351">
        <v>0</v>
      </c>
      <c r="E93" s="494" t="s">
        <v>19</v>
      </c>
      <c r="F93" s="139"/>
      <c r="G93" s="139"/>
      <c r="H93" s="139"/>
      <c r="I93" s="139"/>
    </row>
    <row r="94" spans="1:9" s="9" customFormat="1" ht="15" x14ac:dyDescent="0.25">
      <c r="A94" s="715"/>
      <c r="B94" s="14">
        <f t="shared" si="1"/>
        <v>80</v>
      </c>
      <c r="C94" s="38" t="s">
        <v>231</v>
      </c>
      <c r="D94" s="15">
        <v>20</v>
      </c>
      <c r="E94" s="494" t="s">
        <v>19</v>
      </c>
      <c r="F94" s="139"/>
      <c r="G94" s="139"/>
      <c r="H94" s="139"/>
      <c r="I94" s="139"/>
    </row>
    <row r="95" spans="1:9" s="9" customFormat="1" ht="15" x14ac:dyDescent="0.25">
      <c r="A95" s="715"/>
      <c r="B95" s="14">
        <f t="shared" si="1"/>
        <v>81</v>
      </c>
      <c r="C95" s="38" t="s">
        <v>72</v>
      </c>
      <c r="D95" s="15">
        <v>5</v>
      </c>
      <c r="E95" s="494" t="s">
        <v>19</v>
      </c>
      <c r="F95" s="139"/>
      <c r="G95" s="139"/>
      <c r="H95" s="139"/>
      <c r="I95" s="139"/>
    </row>
    <row r="96" spans="1:9" s="9" customFormat="1" ht="15" x14ac:dyDescent="0.25">
      <c r="A96" s="715"/>
      <c r="B96" s="14">
        <f t="shared" si="1"/>
        <v>82</v>
      </c>
      <c r="C96" s="38" t="s">
        <v>73</v>
      </c>
      <c r="D96" s="15">
        <v>5</v>
      </c>
      <c r="E96" s="494" t="s">
        <v>19</v>
      </c>
      <c r="F96" s="139"/>
      <c r="G96" s="139"/>
      <c r="H96" s="139"/>
      <c r="I96" s="139"/>
    </row>
    <row r="97" spans="1:9" s="9" customFormat="1" ht="45" x14ac:dyDescent="0.25">
      <c r="A97" s="715"/>
      <c r="B97" s="14">
        <f t="shared" si="1"/>
        <v>83</v>
      </c>
      <c r="C97" s="16" t="s">
        <v>74</v>
      </c>
      <c r="D97" s="351">
        <v>0</v>
      </c>
      <c r="E97" s="494" t="s">
        <v>19</v>
      </c>
      <c r="F97" s="139"/>
      <c r="G97" s="139"/>
      <c r="H97" s="139"/>
      <c r="I97" s="139"/>
    </row>
    <row r="98" spans="1:9" s="9" customFormat="1" ht="45" x14ac:dyDescent="0.25">
      <c r="A98" s="269" t="s">
        <v>75</v>
      </c>
      <c r="B98" s="14">
        <f t="shared" si="1"/>
        <v>84</v>
      </c>
      <c r="C98" s="38" t="s">
        <v>232</v>
      </c>
      <c r="D98" s="351">
        <v>0</v>
      </c>
      <c r="E98" s="494" t="s">
        <v>19</v>
      </c>
      <c r="F98" s="139"/>
      <c r="G98" s="139"/>
      <c r="H98" s="139"/>
      <c r="I98" s="139"/>
    </row>
    <row r="99" spans="1:9" s="9" customFormat="1" ht="30" x14ac:dyDescent="0.25">
      <c r="A99" s="269" t="s">
        <v>11</v>
      </c>
      <c r="B99" s="14">
        <f t="shared" si="1"/>
        <v>85</v>
      </c>
      <c r="C99" s="38" t="s">
        <v>76</v>
      </c>
      <c r="D99" s="351">
        <v>0</v>
      </c>
      <c r="E99" s="494" t="s">
        <v>19</v>
      </c>
      <c r="F99" s="139"/>
      <c r="G99" s="139"/>
      <c r="H99" s="139"/>
      <c r="I99" s="139"/>
    </row>
    <row r="100" spans="1:9" s="9" customFormat="1" ht="30" x14ac:dyDescent="0.25">
      <c r="A100" s="715" t="s">
        <v>77</v>
      </c>
      <c r="B100" s="14">
        <f t="shared" si="1"/>
        <v>86</v>
      </c>
      <c r="C100" s="38" t="s">
        <v>78</v>
      </c>
      <c r="D100" s="351">
        <v>0</v>
      </c>
      <c r="E100" s="494" t="s">
        <v>19</v>
      </c>
      <c r="F100" s="139"/>
      <c r="G100" s="139"/>
      <c r="H100" s="139"/>
      <c r="I100" s="139"/>
    </row>
    <row r="101" spans="1:9" s="9" customFormat="1" ht="60" x14ac:dyDescent="0.25">
      <c r="A101" s="715"/>
      <c r="B101" s="14">
        <f t="shared" si="1"/>
        <v>87</v>
      </c>
      <c r="C101" s="38" t="s">
        <v>233</v>
      </c>
      <c r="D101" s="351">
        <v>0</v>
      </c>
      <c r="E101" s="494" t="s">
        <v>19</v>
      </c>
      <c r="F101" s="139"/>
      <c r="G101" s="139"/>
      <c r="H101" s="139"/>
      <c r="I101" s="139"/>
    </row>
    <row r="102" spans="1:9" s="9" customFormat="1" ht="60" x14ac:dyDescent="0.25">
      <c r="A102" s="715"/>
      <c r="B102" s="14">
        <f t="shared" si="1"/>
        <v>88</v>
      </c>
      <c r="C102" s="38" t="s">
        <v>234</v>
      </c>
      <c r="D102" s="15">
        <v>10</v>
      </c>
      <c r="E102" s="494" t="s">
        <v>19</v>
      </c>
      <c r="F102" s="139"/>
      <c r="G102" s="139"/>
      <c r="H102" s="139"/>
      <c r="I102" s="139"/>
    </row>
    <row r="103" spans="1:9" s="9" customFormat="1" ht="15" x14ac:dyDescent="0.25">
      <c r="A103" s="715"/>
      <c r="B103" s="14">
        <f t="shared" si="1"/>
        <v>89</v>
      </c>
      <c r="C103" s="38" t="s">
        <v>79</v>
      </c>
      <c r="D103" s="15">
        <v>5</v>
      </c>
      <c r="E103" s="494" t="s">
        <v>19</v>
      </c>
      <c r="F103" s="139"/>
      <c r="G103" s="139"/>
      <c r="H103" s="139"/>
      <c r="I103" s="139"/>
    </row>
    <row r="104" spans="1:9" s="9" customFormat="1" ht="15" x14ac:dyDescent="0.25">
      <c r="A104" s="715"/>
      <c r="B104" s="14">
        <f t="shared" si="1"/>
        <v>90</v>
      </c>
      <c r="C104" s="38" t="s">
        <v>80</v>
      </c>
      <c r="D104" s="351">
        <v>0</v>
      </c>
      <c r="E104" s="494" t="s">
        <v>19</v>
      </c>
      <c r="F104" s="139"/>
      <c r="G104" s="139"/>
      <c r="H104" s="139"/>
      <c r="I104" s="139"/>
    </row>
    <row r="105" spans="1:9" s="9" customFormat="1" ht="15" x14ac:dyDescent="0.25">
      <c r="A105" s="715"/>
      <c r="B105" s="14">
        <f t="shared" si="1"/>
        <v>91</v>
      </c>
      <c r="C105" s="38" t="s">
        <v>81</v>
      </c>
      <c r="D105" s="351">
        <v>0</v>
      </c>
      <c r="E105" s="494" t="s">
        <v>19</v>
      </c>
      <c r="F105" s="139"/>
      <c r="G105" s="139"/>
      <c r="H105" s="139"/>
      <c r="I105" s="139"/>
    </row>
    <row r="106" spans="1:9" s="9" customFormat="1" ht="15" x14ac:dyDescent="0.25">
      <c r="A106" s="715"/>
      <c r="B106" s="14">
        <f t="shared" si="1"/>
        <v>92</v>
      </c>
      <c r="C106" s="38" t="s">
        <v>82</v>
      </c>
      <c r="D106" s="15">
        <v>5</v>
      </c>
      <c r="E106" s="494" t="s">
        <v>19</v>
      </c>
      <c r="F106" s="139"/>
      <c r="G106" s="139"/>
      <c r="H106" s="139"/>
      <c r="I106" s="139"/>
    </row>
    <row r="107" spans="1:9" s="9" customFormat="1" ht="15" x14ac:dyDescent="0.25">
      <c r="A107" s="715"/>
      <c r="B107" s="14">
        <f t="shared" si="1"/>
        <v>93</v>
      </c>
      <c r="C107" s="38" t="s">
        <v>235</v>
      </c>
      <c r="D107" s="15">
        <v>10</v>
      </c>
      <c r="E107" s="494" t="s">
        <v>19</v>
      </c>
      <c r="F107" s="139"/>
      <c r="G107" s="139"/>
      <c r="H107" s="139"/>
      <c r="I107" s="139"/>
    </row>
    <row r="108" spans="1:9" s="9" customFormat="1" ht="15" x14ac:dyDescent="0.25">
      <c r="A108" s="715"/>
      <c r="B108" s="14">
        <f t="shared" si="1"/>
        <v>94</v>
      </c>
      <c r="C108" s="38" t="s">
        <v>83</v>
      </c>
      <c r="D108" s="351">
        <v>0</v>
      </c>
      <c r="E108" s="494" t="s">
        <v>19</v>
      </c>
      <c r="F108" s="139"/>
      <c r="G108" s="139"/>
      <c r="H108" s="139"/>
      <c r="I108" s="139"/>
    </row>
    <row r="109" spans="1:9" s="9" customFormat="1" ht="15" x14ac:dyDescent="0.25">
      <c r="A109" s="715"/>
      <c r="B109" s="14">
        <f t="shared" ref="B109:B172" si="2">B108+1</f>
        <v>95</v>
      </c>
      <c r="C109" s="38" t="s">
        <v>84</v>
      </c>
      <c r="D109" s="351">
        <v>0</v>
      </c>
      <c r="E109" s="494" t="s">
        <v>19</v>
      </c>
      <c r="F109" s="139"/>
      <c r="G109" s="139"/>
      <c r="H109" s="139"/>
      <c r="I109" s="139"/>
    </row>
    <row r="110" spans="1:9" s="9" customFormat="1" ht="15" x14ac:dyDescent="0.25">
      <c r="A110" s="715"/>
      <c r="B110" s="14">
        <f t="shared" si="2"/>
        <v>96</v>
      </c>
      <c r="C110" s="38" t="s">
        <v>85</v>
      </c>
      <c r="D110" s="351">
        <v>0</v>
      </c>
      <c r="E110" s="494" t="s">
        <v>19</v>
      </c>
      <c r="F110" s="139"/>
      <c r="G110" s="139"/>
      <c r="H110" s="139"/>
      <c r="I110" s="139"/>
    </row>
    <row r="111" spans="1:9" s="9" customFormat="1" ht="15" x14ac:dyDescent="0.25">
      <c r="A111" s="715"/>
      <c r="B111" s="14">
        <f t="shared" si="2"/>
        <v>97</v>
      </c>
      <c r="C111" s="38" t="s">
        <v>86</v>
      </c>
      <c r="D111" s="351">
        <v>0</v>
      </c>
      <c r="E111" s="494" t="s">
        <v>19</v>
      </c>
      <c r="F111" s="139"/>
      <c r="G111" s="139"/>
      <c r="H111" s="139"/>
      <c r="I111" s="139"/>
    </row>
    <row r="112" spans="1:9" s="9" customFormat="1" ht="15" x14ac:dyDescent="0.25">
      <c r="A112" s="715"/>
      <c r="B112" s="14">
        <f t="shared" si="2"/>
        <v>98</v>
      </c>
      <c r="C112" s="38" t="s">
        <v>88</v>
      </c>
      <c r="D112" s="351">
        <v>0</v>
      </c>
      <c r="E112" s="494" t="s">
        <v>19</v>
      </c>
      <c r="F112" s="139"/>
      <c r="G112" s="139"/>
      <c r="H112" s="139"/>
      <c r="I112" s="139"/>
    </row>
    <row r="113" spans="1:9" s="9" customFormat="1" ht="15" x14ac:dyDescent="0.25">
      <c r="A113" s="715"/>
      <c r="B113" s="14">
        <f t="shared" si="2"/>
        <v>99</v>
      </c>
      <c r="C113" s="38" t="s">
        <v>89</v>
      </c>
      <c r="D113" s="351">
        <v>0</v>
      </c>
      <c r="E113" s="494" t="s">
        <v>19</v>
      </c>
      <c r="F113" s="139"/>
      <c r="G113" s="139"/>
      <c r="H113" s="139"/>
      <c r="I113" s="139"/>
    </row>
    <row r="114" spans="1:9" s="9" customFormat="1" ht="15" x14ac:dyDescent="0.25">
      <c r="A114" s="715"/>
      <c r="B114" s="14">
        <f t="shared" si="2"/>
        <v>100</v>
      </c>
      <c r="C114" s="38" t="s">
        <v>90</v>
      </c>
      <c r="D114" s="351">
        <v>0</v>
      </c>
      <c r="E114" s="494" t="s">
        <v>19</v>
      </c>
      <c r="F114" s="139"/>
      <c r="G114" s="139"/>
      <c r="H114" s="139"/>
      <c r="I114" s="139"/>
    </row>
    <row r="115" spans="1:9" s="9" customFormat="1" ht="15" x14ac:dyDescent="0.25">
      <c r="A115" s="715"/>
      <c r="B115" s="14">
        <f t="shared" si="2"/>
        <v>101</v>
      </c>
      <c r="C115" s="38" t="s">
        <v>91</v>
      </c>
      <c r="D115" s="351">
        <v>0</v>
      </c>
      <c r="E115" s="494" t="s">
        <v>19</v>
      </c>
      <c r="F115" s="139"/>
      <c r="G115" s="139"/>
      <c r="H115" s="139"/>
      <c r="I115" s="139"/>
    </row>
    <row r="116" spans="1:9" s="9" customFormat="1" ht="15" x14ac:dyDescent="0.25">
      <c r="A116" s="715"/>
      <c r="B116" s="14">
        <f t="shared" si="2"/>
        <v>102</v>
      </c>
      <c r="C116" s="38" t="s">
        <v>446</v>
      </c>
      <c r="D116" s="351">
        <v>0</v>
      </c>
      <c r="E116" s="494" t="s">
        <v>19</v>
      </c>
      <c r="F116" s="139"/>
      <c r="G116" s="139"/>
      <c r="H116" s="139"/>
      <c r="I116" s="139"/>
    </row>
    <row r="117" spans="1:9" s="9" customFormat="1" ht="15" x14ac:dyDescent="0.25">
      <c r="A117" s="715"/>
      <c r="B117" s="14">
        <f t="shared" si="2"/>
        <v>103</v>
      </c>
      <c r="C117" s="38" t="s">
        <v>87</v>
      </c>
      <c r="D117" s="351">
        <v>0</v>
      </c>
      <c r="E117" s="494" t="s">
        <v>19</v>
      </c>
      <c r="F117" s="139"/>
      <c r="G117" s="139"/>
      <c r="H117" s="139"/>
      <c r="I117" s="139"/>
    </row>
    <row r="118" spans="1:9" s="9" customFormat="1" ht="15" x14ac:dyDescent="0.25">
      <c r="A118" s="715"/>
      <c r="B118" s="14">
        <f t="shared" si="2"/>
        <v>104</v>
      </c>
      <c r="C118" s="41" t="s">
        <v>93</v>
      </c>
      <c r="D118" s="351">
        <v>0</v>
      </c>
      <c r="E118" s="494" t="s">
        <v>19</v>
      </c>
      <c r="F118" s="139"/>
      <c r="G118" s="139"/>
      <c r="H118" s="139"/>
      <c r="I118" s="139"/>
    </row>
    <row r="119" spans="1:9" s="9" customFormat="1" ht="30" x14ac:dyDescent="0.25">
      <c r="A119" s="271" t="s">
        <v>343</v>
      </c>
      <c r="B119" s="14">
        <f t="shared" si="2"/>
        <v>105</v>
      </c>
      <c r="C119" s="120" t="s">
        <v>344</v>
      </c>
      <c r="D119" s="351">
        <v>0</v>
      </c>
      <c r="E119" s="494" t="s">
        <v>19</v>
      </c>
      <c r="F119" s="139"/>
      <c r="G119" s="139"/>
      <c r="H119" s="139"/>
      <c r="I119" s="139"/>
    </row>
    <row r="120" spans="1:9" s="9" customFormat="1" ht="30" x14ac:dyDescent="0.25">
      <c r="A120" s="269" t="s">
        <v>11</v>
      </c>
      <c r="B120" s="14">
        <f t="shared" si="2"/>
        <v>106</v>
      </c>
      <c r="C120" s="38" t="s">
        <v>12</v>
      </c>
      <c r="D120" s="351">
        <v>0</v>
      </c>
      <c r="E120" s="494" t="s">
        <v>19</v>
      </c>
      <c r="F120" s="139"/>
      <c r="G120" s="139"/>
      <c r="H120" s="139"/>
      <c r="I120" s="139"/>
    </row>
    <row r="121" spans="1:9" s="9" customFormat="1" ht="15" x14ac:dyDescent="0.25">
      <c r="A121" s="731" t="s">
        <v>302</v>
      </c>
      <c r="B121" s="14">
        <f t="shared" si="2"/>
        <v>107</v>
      </c>
      <c r="C121" s="38" t="s">
        <v>309</v>
      </c>
      <c r="D121" s="351">
        <v>0</v>
      </c>
      <c r="E121" s="494" t="s">
        <v>19</v>
      </c>
      <c r="F121" s="139"/>
      <c r="G121" s="139"/>
      <c r="H121" s="139"/>
      <c r="I121" s="139"/>
    </row>
    <row r="122" spans="1:9" s="9" customFormat="1" ht="15" x14ac:dyDescent="0.25">
      <c r="A122" s="731"/>
      <c r="B122" s="14">
        <f t="shared" si="2"/>
        <v>108</v>
      </c>
      <c r="C122" s="38" t="s">
        <v>310</v>
      </c>
      <c r="D122" s="351">
        <v>0</v>
      </c>
      <c r="E122" s="494" t="s">
        <v>19</v>
      </c>
      <c r="F122" s="139"/>
      <c r="G122" s="139"/>
      <c r="H122" s="139"/>
      <c r="I122" s="139"/>
    </row>
    <row r="123" spans="1:9" s="9" customFormat="1" ht="15" x14ac:dyDescent="0.25">
      <c r="A123" s="731"/>
      <c r="B123" s="14">
        <f t="shared" si="2"/>
        <v>109</v>
      </c>
      <c r="C123" s="38" t="s">
        <v>311</v>
      </c>
      <c r="D123" s="407">
        <v>5</v>
      </c>
      <c r="E123" s="494" t="s">
        <v>19</v>
      </c>
      <c r="F123" s="139"/>
      <c r="G123" s="139"/>
      <c r="H123" s="139"/>
      <c r="I123" s="139"/>
    </row>
    <row r="124" spans="1:9" s="9" customFormat="1" ht="15" x14ac:dyDescent="0.25">
      <c r="A124" s="731"/>
      <c r="B124" s="14">
        <f t="shared" si="2"/>
        <v>110</v>
      </c>
      <c r="C124" s="38" t="s">
        <v>312</v>
      </c>
      <c r="D124" s="351">
        <v>0</v>
      </c>
      <c r="E124" s="494" t="s">
        <v>19</v>
      </c>
      <c r="F124" s="139"/>
      <c r="G124" s="139"/>
      <c r="H124" s="139"/>
      <c r="I124" s="139"/>
    </row>
    <row r="125" spans="1:9" s="9" customFormat="1" ht="15" x14ac:dyDescent="0.25">
      <c r="A125" s="731"/>
      <c r="B125" s="14">
        <f t="shared" si="2"/>
        <v>111</v>
      </c>
      <c r="C125" s="38" t="s">
        <v>313</v>
      </c>
      <c r="D125" s="401">
        <v>5</v>
      </c>
      <c r="E125" s="494" t="s">
        <v>19</v>
      </c>
      <c r="F125" s="139"/>
      <c r="G125" s="139"/>
      <c r="H125" s="139"/>
      <c r="I125" s="139"/>
    </row>
    <row r="126" spans="1:9" s="9" customFormat="1" ht="15" x14ac:dyDescent="0.25">
      <c r="A126" s="731"/>
      <c r="B126" s="14">
        <f t="shared" si="2"/>
        <v>112</v>
      </c>
      <c r="C126" s="38" t="s">
        <v>314</v>
      </c>
      <c r="D126" s="351">
        <v>0</v>
      </c>
      <c r="E126" s="494" t="s">
        <v>19</v>
      </c>
      <c r="F126" s="139"/>
      <c r="G126" s="139"/>
      <c r="H126" s="139"/>
      <c r="I126" s="139"/>
    </row>
    <row r="127" spans="1:9" s="9" customFormat="1" ht="15" x14ac:dyDescent="0.25">
      <c r="A127" s="731"/>
      <c r="B127" s="14">
        <f t="shared" si="2"/>
        <v>113</v>
      </c>
      <c r="C127" s="38" t="s">
        <v>315</v>
      </c>
      <c r="D127" s="351">
        <v>0</v>
      </c>
      <c r="E127" s="494" t="s">
        <v>19</v>
      </c>
      <c r="F127" s="139"/>
      <c r="G127" s="139"/>
      <c r="H127" s="139"/>
      <c r="I127" s="139"/>
    </row>
    <row r="128" spans="1:9" s="9" customFormat="1" ht="15" x14ac:dyDescent="0.25">
      <c r="A128" s="731"/>
      <c r="B128" s="14">
        <f t="shared" si="2"/>
        <v>114</v>
      </c>
      <c r="C128" s="38" t="s">
        <v>316</v>
      </c>
      <c r="D128" s="401">
        <v>10</v>
      </c>
      <c r="E128" s="494" t="s">
        <v>19</v>
      </c>
      <c r="F128" s="139"/>
      <c r="G128" s="139"/>
      <c r="H128" s="139"/>
      <c r="I128" s="139"/>
    </row>
    <row r="129" spans="1:9" s="9" customFormat="1" ht="15" x14ac:dyDescent="0.25">
      <c r="A129" s="731"/>
      <c r="B129" s="14">
        <f t="shared" si="2"/>
        <v>115</v>
      </c>
      <c r="C129" s="38" t="s">
        <v>317</v>
      </c>
      <c r="D129" s="351">
        <v>0</v>
      </c>
      <c r="E129" s="494" t="s">
        <v>19</v>
      </c>
      <c r="F129" s="139"/>
      <c r="G129" s="139"/>
      <c r="H129" s="139"/>
      <c r="I129" s="139"/>
    </row>
    <row r="130" spans="1:9" s="9" customFormat="1" ht="15" x14ac:dyDescent="0.25">
      <c r="A130" s="731"/>
      <c r="B130" s="14">
        <f t="shared" si="2"/>
        <v>116</v>
      </c>
      <c r="C130" s="38" t="s">
        <v>318</v>
      </c>
      <c r="D130" s="401">
        <v>5</v>
      </c>
      <c r="E130" s="494" t="s">
        <v>19</v>
      </c>
      <c r="F130" s="139"/>
      <c r="G130" s="139"/>
      <c r="H130" s="139"/>
      <c r="I130" s="139"/>
    </row>
    <row r="131" spans="1:9" s="9" customFormat="1" ht="15" x14ac:dyDescent="0.25">
      <c r="A131" s="731"/>
      <c r="B131" s="14">
        <f t="shared" si="2"/>
        <v>117</v>
      </c>
      <c r="C131" s="38" t="s">
        <v>319</v>
      </c>
      <c r="D131" s="351">
        <v>0</v>
      </c>
      <c r="E131" s="494" t="s">
        <v>19</v>
      </c>
      <c r="F131" s="139"/>
      <c r="G131" s="139"/>
      <c r="H131" s="139"/>
      <c r="I131" s="139"/>
    </row>
    <row r="132" spans="1:9" s="9" customFormat="1" ht="15" x14ac:dyDescent="0.25">
      <c r="A132" s="731"/>
      <c r="B132" s="14">
        <f t="shared" si="2"/>
        <v>118</v>
      </c>
      <c r="C132" s="38" t="s">
        <v>320</v>
      </c>
      <c r="D132" s="351">
        <v>0</v>
      </c>
      <c r="E132" s="494" t="s">
        <v>19</v>
      </c>
      <c r="F132" s="139"/>
      <c r="G132" s="139"/>
      <c r="H132" s="139"/>
      <c r="I132" s="139"/>
    </row>
    <row r="133" spans="1:9" s="9" customFormat="1" ht="45" x14ac:dyDescent="0.25">
      <c r="A133" s="731"/>
      <c r="B133" s="14">
        <f t="shared" si="2"/>
        <v>119</v>
      </c>
      <c r="C133" s="38" t="s">
        <v>415</v>
      </c>
      <c r="D133" s="351">
        <v>0</v>
      </c>
      <c r="E133" s="494" t="s">
        <v>19</v>
      </c>
      <c r="F133" s="139"/>
      <c r="G133" s="139"/>
      <c r="H133" s="139"/>
      <c r="I133" s="139"/>
    </row>
    <row r="134" spans="1:9" s="9" customFormat="1" ht="30" x14ac:dyDescent="0.25">
      <c r="A134" s="731"/>
      <c r="B134" s="14">
        <f t="shared" si="2"/>
        <v>120</v>
      </c>
      <c r="C134" s="38" t="s">
        <v>416</v>
      </c>
      <c r="D134" s="351">
        <v>0</v>
      </c>
      <c r="E134" s="494" t="s">
        <v>19</v>
      </c>
      <c r="F134" s="139"/>
      <c r="G134" s="139"/>
      <c r="H134" s="139"/>
      <c r="I134" s="139"/>
    </row>
    <row r="135" spans="1:9" s="9" customFormat="1" ht="30" x14ac:dyDescent="0.25">
      <c r="A135" s="731"/>
      <c r="B135" s="14">
        <f t="shared" si="2"/>
        <v>121</v>
      </c>
      <c r="C135" s="38" t="s">
        <v>442</v>
      </c>
      <c r="D135" s="351">
        <v>0</v>
      </c>
      <c r="E135" s="494" t="s">
        <v>19</v>
      </c>
      <c r="F135" s="139"/>
      <c r="G135" s="139"/>
      <c r="H135" s="139"/>
      <c r="I135" s="139"/>
    </row>
    <row r="136" spans="1:9" s="9" customFormat="1" ht="30" x14ac:dyDescent="0.25">
      <c r="A136" s="731"/>
      <c r="B136" s="14">
        <f t="shared" si="2"/>
        <v>122</v>
      </c>
      <c r="C136" s="38" t="s">
        <v>417</v>
      </c>
      <c r="D136" s="351">
        <v>0</v>
      </c>
      <c r="E136" s="494" t="s">
        <v>19</v>
      </c>
      <c r="F136" s="139"/>
      <c r="G136" s="139"/>
      <c r="H136" s="139"/>
      <c r="I136" s="139"/>
    </row>
    <row r="137" spans="1:9" s="9" customFormat="1" ht="45" x14ac:dyDescent="0.25">
      <c r="A137" s="731"/>
      <c r="B137" s="14">
        <f t="shared" si="2"/>
        <v>123</v>
      </c>
      <c r="C137" s="38" t="s">
        <v>418</v>
      </c>
      <c r="D137" s="351">
        <v>0</v>
      </c>
      <c r="E137" s="494" t="s">
        <v>19</v>
      </c>
      <c r="F137" s="139"/>
      <c r="G137" s="139"/>
      <c r="H137" s="139"/>
      <c r="I137" s="139"/>
    </row>
    <row r="138" spans="1:9" s="9" customFormat="1" ht="30" x14ac:dyDescent="0.25">
      <c r="A138" s="731"/>
      <c r="B138" s="14">
        <f t="shared" si="2"/>
        <v>124</v>
      </c>
      <c r="C138" s="38" t="s">
        <v>419</v>
      </c>
      <c r="D138" s="351">
        <v>0</v>
      </c>
      <c r="E138" s="494" t="s">
        <v>19</v>
      </c>
      <c r="F138" s="139"/>
      <c r="G138" s="139"/>
      <c r="H138" s="139"/>
      <c r="I138" s="139"/>
    </row>
    <row r="139" spans="1:9" s="9" customFormat="1" ht="15" x14ac:dyDescent="0.25">
      <c r="A139" s="731"/>
      <c r="B139" s="14">
        <f t="shared" si="2"/>
        <v>125</v>
      </c>
      <c r="C139" s="38" t="s">
        <v>321</v>
      </c>
      <c r="D139" s="351">
        <v>0</v>
      </c>
      <c r="E139" s="494" t="s">
        <v>19</v>
      </c>
      <c r="F139" s="139"/>
      <c r="G139" s="139"/>
      <c r="H139" s="139"/>
      <c r="I139" s="139"/>
    </row>
    <row r="140" spans="1:9" s="9" customFormat="1" ht="15" x14ac:dyDescent="0.25">
      <c r="A140" s="731"/>
      <c r="B140" s="14">
        <f t="shared" si="2"/>
        <v>126</v>
      </c>
      <c r="C140" s="38" t="s">
        <v>420</v>
      </c>
      <c r="D140" s="401">
        <v>5</v>
      </c>
      <c r="E140" s="494" t="s">
        <v>19</v>
      </c>
      <c r="F140" s="139"/>
      <c r="G140" s="139"/>
      <c r="H140" s="139"/>
      <c r="I140" s="139"/>
    </row>
    <row r="141" spans="1:9" s="9" customFormat="1" ht="30" x14ac:dyDescent="0.25">
      <c r="A141" s="731"/>
      <c r="B141" s="14">
        <f t="shared" si="2"/>
        <v>127</v>
      </c>
      <c r="C141" s="38" t="s">
        <v>322</v>
      </c>
      <c r="D141" s="351">
        <v>0</v>
      </c>
      <c r="E141" s="494" t="s">
        <v>19</v>
      </c>
      <c r="F141" s="139"/>
      <c r="G141" s="139"/>
      <c r="H141" s="139"/>
      <c r="I141" s="139"/>
    </row>
    <row r="142" spans="1:9" s="9" customFormat="1" ht="30" x14ac:dyDescent="0.25">
      <c r="A142" s="731"/>
      <c r="B142" s="14">
        <f t="shared" si="2"/>
        <v>128</v>
      </c>
      <c r="C142" s="38" t="s">
        <v>421</v>
      </c>
      <c r="D142" s="351">
        <v>0</v>
      </c>
      <c r="E142" s="494" t="s">
        <v>19</v>
      </c>
      <c r="F142" s="139"/>
      <c r="G142" s="139"/>
      <c r="H142" s="139"/>
      <c r="I142" s="139"/>
    </row>
    <row r="143" spans="1:9" s="9" customFormat="1" ht="15" x14ac:dyDescent="0.25">
      <c r="A143" s="731"/>
      <c r="B143" s="14">
        <f t="shared" si="2"/>
        <v>129</v>
      </c>
      <c r="C143" s="38" t="s">
        <v>422</v>
      </c>
      <c r="D143" s="351">
        <v>0</v>
      </c>
      <c r="E143" s="494" t="s">
        <v>19</v>
      </c>
      <c r="F143" s="139"/>
      <c r="G143" s="139"/>
      <c r="H143" s="139"/>
      <c r="I143" s="139"/>
    </row>
    <row r="144" spans="1:9" s="9" customFormat="1" ht="30" x14ac:dyDescent="0.25">
      <c r="A144" s="731"/>
      <c r="B144" s="14">
        <f t="shared" si="2"/>
        <v>130</v>
      </c>
      <c r="C144" s="38" t="s">
        <v>423</v>
      </c>
      <c r="D144" s="401">
        <v>10</v>
      </c>
      <c r="E144" s="494" t="s">
        <v>19</v>
      </c>
      <c r="F144" s="139"/>
      <c r="G144" s="139"/>
      <c r="H144" s="139"/>
      <c r="I144" s="139"/>
    </row>
    <row r="145" spans="1:9" s="9" customFormat="1" ht="15" x14ac:dyDescent="0.25">
      <c r="A145" s="731"/>
      <c r="B145" s="14">
        <f t="shared" si="2"/>
        <v>131</v>
      </c>
      <c r="C145" s="38" t="s">
        <v>323</v>
      </c>
      <c r="D145" s="351">
        <v>0</v>
      </c>
      <c r="E145" s="494" t="s">
        <v>19</v>
      </c>
      <c r="F145" s="139"/>
      <c r="G145" s="139"/>
      <c r="H145" s="139"/>
      <c r="I145" s="139"/>
    </row>
    <row r="146" spans="1:9" s="9" customFormat="1" ht="15" x14ac:dyDescent="0.25">
      <c r="A146" s="731"/>
      <c r="B146" s="14">
        <f t="shared" si="2"/>
        <v>132</v>
      </c>
      <c r="C146" s="38" t="s">
        <v>324</v>
      </c>
      <c r="D146" s="351">
        <v>0</v>
      </c>
      <c r="E146" s="494" t="s">
        <v>19</v>
      </c>
      <c r="F146" s="139"/>
      <c r="G146" s="139"/>
      <c r="H146" s="139"/>
      <c r="I146" s="139"/>
    </row>
    <row r="147" spans="1:9" s="9" customFormat="1" ht="15" x14ac:dyDescent="0.25">
      <c r="A147" s="731"/>
      <c r="B147" s="14">
        <f t="shared" si="2"/>
        <v>133</v>
      </c>
      <c r="C147" s="38" t="s">
        <v>325</v>
      </c>
      <c r="D147" s="401">
        <v>5</v>
      </c>
      <c r="E147" s="494" t="s">
        <v>19</v>
      </c>
      <c r="F147" s="139"/>
      <c r="G147" s="139"/>
      <c r="H147" s="139"/>
      <c r="I147" s="139"/>
    </row>
    <row r="148" spans="1:9" s="9" customFormat="1" ht="15" x14ac:dyDescent="0.25">
      <c r="A148" s="731"/>
      <c r="B148" s="14">
        <f t="shared" si="2"/>
        <v>134</v>
      </c>
      <c r="C148" s="38" t="s">
        <v>326</v>
      </c>
      <c r="D148" s="401">
        <v>10</v>
      </c>
      <c r="E148" s="494" t="s">
        <v>19</v>
      </c>
      <c r="F148" s="139"/>
      <c r="G148" s="139"/>
      <c r="H148" s="139"/>
      <c r="I148" s="139"/>
    </row>
    <row r="149" spans="1:9" s="9" customFormat="1" ht="45" x14ac:dyDescent="0.25">
      <c r="A149" s="271" t="s">
        <v>345</v>
      </c>
      <c r="B149" s="14">
        <f t="shared" si="2"/>
        <v>135</v>
      </c>
      <c r="C149" s="120" t="s">
        <v>346</v>
      </c>
      <c r="D149" s="351">
        <v>0</v>
      </c>
      <c r="E149" s="494" t="s">
        <v>19</v>
      </c>
      <c r="F149" s="139"/>
      <c r="G149" s="139"/>
      <c r="H149" s="139"/>
      <c r="I149" s="139"/>
    </row>
    <row r="150" spans="1:9" s="9" customFormat="1" ht="30" x14ac:dyDescent="0.25">
      <c r="A150" s="269" t="s">
        <v>11</v>
      </c>
      <c r="B150" s="14">
        <f t="shared" si="2"/>
        <v>136</v>
      </c>
      <c r="C150" s="38" t="s">
        <v>12</v>
      </c>
      <c r="D150" s="351">
        <v>0</v>
      </c>
      <c r="E150" s="494" t="s">
        <v>19</v>
      </c>
      <c r="F150" s="139"/>
      <c r="G150" s="139"/>
      <c r="H150" s="139"/>
      <c r="I150" s="139"/>
    </row>
    <row r="151" spans="1:9" s="9" customFormat="1" ht="15" customHeight="1" x14ac:dyDescent="0.25">
      <c r="A151" s="731" t="s">
        <v>327</v>
      </c>
      <c r="B151" s="14">
        <f t="shared" si="2"/>
        <v>137</v>
      </c>
      <c r="C151" s="38" t="s">
        <v>328</v>
      </c>
      <c r="D151" s="351">
        <v>0</v>
      </c>
      <c r="E151" s="494" t="s">
        <v>19</v>
      </c>
      <c r="F151" s="139"/>
      <c r="G151" s="139"/>
      <c r="H151" s="139"/>
      <c r="I151" s="139"/>
    </row>
    <row r="152" spans="1:9" s="9" customFormat="1" ht="15" x14ac:dyDescent="0.25">
      <c r="A152" s="731"/>
      <c r="B152" s="14">
        <f t="shared" si="2"/>
        <v>138</v>
      </c>
      <c r="C152" s="38" t="s">
        <v>494</v>
      </c>
      <c r="D152" s="351">
        <v>0</v>
      </c>
      <c r="E152" s="494" t="s">
        <v>19</v>
      </c>
      <c r="F152" s="139"/>
      <c r="G152" s="139"/>
      <c r="H152" s="139"/>
      <c r="I152" s="139"/>
    </row>
    <row r="153" spans="1:9" s="9" customFormat="1" ht="15" x14ac:dyDescent="0.25">
      <c r="A153" s="731"/>
      <c r="B153" s="14">
        <f t="shared" si="2"/>
        <v>139</v>
      </c>
      <c r="C153" s="38" t="s">
        <v>329</v>
      </c>
      <c r="D153" s="351">
        <v>0</v>
      </c>
      <c r="E153" s="494" t="s">
        <v>19</v>
      </c>
      <c r="F153" s="139"/>
      <c r="G153" s="139"/>
      <c r="H153" s="139"/>
      <c r="I153" s="139"/>
    </row>
    <row r="154" spans="1:9" s="9" customFormat="1" ht="30" x14ac:dyDescent="0.25">
      <c r="A154" s="731"/>
      <c r="B154" s="14">
        <f t="shared" si="2"/>
        <v>140</v>
      </c>
      <c r="C154" s="38" t="s">
        <v>330</v>
      </c>
      <c r="D154" s="351">
        <v>0</v>
      </c>
      <c r="E154" s="494" t="s">
        <v>19</v>
      </c>
      <c r="F154" s="139"/>
      <c r="G154" s="139"/>
      <c r="H154" s="139"/>
      <c r="I154" s="139"/>
    </row>
    <row r="155" spans="1:9" s="9" customFormat="1" ht="15" x14ac:dyDescent="0.25">
      <c r="A155" s="731"/>
      <c r="B155" s="14">
        <f t="shared" si="2"/>
        <v>141</v>
      </c>
      <c r="C155" s="38" t="s">
        <v>331</v>
      </c>
      <c r="D155" s="351">
        <v>0</v>
      </c>
      <c r="E155" s="494" t="s">
        <v>19</v>
      </c>
      <c r="F155" s="139"/>
      <c r="G155" s="139"/>
      <c r="H155" s="139"/>
      <c r="I155" s="139"/>
    </row>
    <row r="156" spans="1:9" s="9" customFormat="1" ht="15" x14ac:dyDescent="0.25">
      <c r="A156" s="731"/>
      <c r="B156" s="14">
        <f t="shared" si="2"/>
        <v>142</v>
      </c>
      <c r="C156" s="38" t="s">
        <v>424</v>
      </c>
      <c r="D156" s="351">
        <v>0</v>
      </c>
      <c r="E156" s="494" t="s">
        <v>19</v>
      </c>
      <c r="F156" s="139"/>
      <c r="G156" s="139"/>
      <c r="H156" s="139"/>
      <c r="I156" s="139"/>
    </row>
    <row r="157" spans="1:9" s="9" customFormat="1" ht="30" x14ac:dyDescent="0.25">
      <c r="A157" s="731"/>
      <c r="B157" s="14">
        <f t="shared" si="2"/>
        <v>143</v>
      </c>
      <c r="C157" s="38" t="s">
        <v>332</v>
      </c>
      <c r="D157" s="351">
        <v>0</v>
      </c>
      <c r="E157" s="494" t="s">
        <v>19</v>
      </c>
      <c r="F157" s="139"/>
      <c r="G157" s="139"/>
      <c r="H157" s="139"/>
      <c r="I157" s="139"/>
    </row>
    <row r="158" spans="1:9" s="9" customFormat="1" ht="15" customHeight="1" x14ac:dyDescent="0.25">
      <c r="A158" s="732" t="s">
        <v>333</v>
      </c>
      <c r="B158" s="14">
        <f t="shared" si="2"/>
        <v>144</v>
      </c>
      <c r="C158" s="38" t="s">
        <v>377</v>
      </c>
      <c r="D158" s="401">
        <v>10</v>
      </c>
      <c r="E158" s="494" t="s">
        <v>19</v>
      </c>
      <c r="F158" s="139"/>
      <c r="G158" s="139"/>
      <c r="H158" s="139"/>
      <c r="I158" s="139"/>
    </row>
    <row r="159" spans="1:9" s="9" customFormat="1" ht="15" x14ac:dyDescent="0.25">
      <c r="A159" s="733"/>
      <c r="B159" s="14">
        <f t="shared" si="2"/>
        <v>145</v>
      </c>
      <c r="C159" s="38" t="s">
        <v>334</v>
      </c>
      <c r="D159" s="351">
        <v>0</v>
      </c>
      <c r="E159" s="494" t="s">
        <v>19</v>
      </c>
      <c r="F159" s="139"/>
      <c r="G159" s="139"/>
      <c r="H159" s="139"/>
      <c r="I159" s="139"/>
    </row>
    <row r="160" spans="1:9" s="9" customFormat="1" ht="15" x14ac:dyDescent="0.25">
      <c r="A160" s="733"/>
      <c r="B160" s="14">
        <f t="shared" si="2"/>
        <v>146</v>
      </c>
      <c r="C160" s="38" t="s">
        <v>378</v>
      </c>
      <c r="D160" s="401">
        <v>15</v>
      </c>
      <c r="E160" s="494" t="s">
        <v>19</v>
      </c>
      <c r="F160" s="139"/>
      <c r="G160" s="139"/>
      <c r="H160" s="139"/>
      <c r="I160" s="139"/>
    </row>
    <row r="161" spans="1:9" s="9" customFormat="1" ht="15" x14ac:dyDescent="0.25">
      <c r="A161" s="733"/>
      <c r="B161" s="14">
        <f t="shared" si="2"/>
        <v>147</v>
      </c>
      <c r="C161" s="38" t="s">
        <v>335</v>
      </c>
      <c r="D161" s="401">
        <v>5</v>
      </c>
      <c r="E161" s="494" t="s">
        <v>19</v>
      </c>
      <c r="F161" s="139"/>
      <c r="G161" s="139"/>
      <c r="H161" s="139"/>
      <c r="I161" s="139"/>
    </row>
    <row r="162" spans="1:9" s="9" customFormat="1" ht="30" x14ac:dyDescent="0.25">
      <c r="A162" s="733"/>
      <c r="B162" s="14">
        <f t="shared" si="2"/>
        <v>148</v>
      </c>
      <c r="C162" s="38" t="s">
        <v>425</v>
      </c>
      <c r="D162" s="351">
        <v>0</v>
      </c>
      <c r="E162" s="494" t="s">
        <v>19</v>
      </c>
      <c r="F162" s="139"/>
      <c r="G162" s="139"/>
      <c r="H162" s="139"/>
      <c r="I162" s="139"/>
    </row>
    <row r="163" spans="1:9" s="9" customFormat="1" thickBot="1" x14ac:dyDescent="0.3">
      <c r="A163" s="715" t="s">
        <v>95</v>
      </c>
      <c r="B163" s="14">
        <f t="shared" si="2"/>
        <v>149</v>
      </c>
      <c r="C163" s="38" t="s">
        <v>96</v>
      </c>
      <c r="D163" s="390">
        <v>0</v>
      </c>
      <c r="E163" s="663" t="s">
        <v>19</v>
      </c>
      <c r="F163" s="139">
        <f>COUNTIF(E164:E165,"s")</f>
        <v>0</v>
      </c>
      <c r="G163" s="139"/>
      <c r="H163" s="139"/>
      <c r="I163" s="139"/>
    </row>
    <row r="164" spans="1:9" s="9" customFormat="1" ht="15" x14ac:dyDescent="0.25">
      <c r="A164" s="715"/>
      <c r="B164" s="14">
        <f>B163+1</f>
        <v>150</v>
      </c>
      <c r="C164" s="38" t="s">
        <v>336</v>
      </c>
      <c r="D164" s="94">
        <v>10</v>
      </c>
      <c r="E164" s="483" t="s">
        <v>19</v>
      </c>
      <c r="F164" s="272" t="str">
        <f>IF(F163&gt;1,"ERROR, seleccionar només una S","")</f>
        <v/>
      </c>
      <c r="G164" s="139"/>
      <c r="H164" s="139"/>
      <c r="I164" s="139"/>
    </row>
    <row r="165" spans="1:9" s="9" customFormat="1" thickBot="1" x14ac:dyDescent="0.3">
      <c r="A165" s="715"/>
      <c r="B165" s="14">
        <f t="shared" si="2"/>
        <v>151</v>
      </c>
      <c r="C165" s="38" t="s">
        <v>97</v>
      </c>
      <c r="D165" s="95">
        <v>15</v>
      </c>
      <c r="E165" s="480" t="s">
        <v>19</v>
      </c>
      <c r="F165" s="272"/>
      <c r="G165" s="139"/>
      <c r="H165" s="139"/>
      <c r="I165" s="139"/>
    </row>
    <row r="166" spans="1:9" s="9" customFormat="1" ht="15" x14ac:dyDescent="0.25">
      <c r="A166" s="715" t="s">
        <v>216</v>
      </c>
      <c r="B166" s="14">
        <v>152</v>
      </c>
      <c r="C166" s="37" t="s">
        <v>512</v>
      </c>
      <c r="D166" s="15">
        <v>20</v>
      </c>
      <c r="E166" s="640" t="s">
        <v>19</v>
      </c>
      <c r="F166" s="139"/>
      <c r="G166" s="139"/>
      <c r="H166" s="139"/>
      <c r="I166" s="139"/>
    </row>
    <row r="167" spans="1:9" s="9" customFormat="1" ht="15" x14ac:dyDescent="0.25">
      <c r="A167" s="715"/>
      <c r="B167" s="14">
        <v>153</v>
      </c>
      <c r="C167" s="37" t="s">
        <v>513</v>
      </c>
      <c r="D167" s="15">
        <v>10</v>
      </c>
      <c r="E167" s="494" t="s">
        <v>19</v>
      </c>
      <c r="F167" s="139"/>
      <c r="G167" s="139"/>
      <c r="H167" s="139"/>
      <c r="I167" s="139"/>
    </row>
    <row r="168" spans="1:9" s="9" customFormat="1" ht="15" x14ac:dyDescent="0.25">
      <c r="A168" s="715"/>
      <c r="B168" s="14">
        <v>154</v>
      </c>
      <c r="C168" s="37" t="s">
        <v>514</v>
      </c>
      <c r="D168" s="15">
        <v>10</v>
      </c>
      <c r="E168" s="494" t="s">
        <v>19</v>
      </c>
      <c r="F168" s="139"/>
      <c r="G168" s="139"/>
      <c r="H168" s="139"/>
      <c r="I168" s="139"/>
    </row>
    <row r="169" spans="1:9" s="9" customFormat="1" ht="15" x14ac:dyDescent="0.25">
      <c r="A169" s="715"/>
      <c r="B169" s="14">
        <v>155</v>
      </c>
      <c r="C169" s="37" t="s">
        <v>515</v>
      </c>
      <c r="D169" s="15">
        <v>15</v>
      </c>
      <c r="E169" s="494" t="s">
        <v>19</v>
      </c>
      <c r="F169" s="139"/>
      <c r="G169" s="139"/>
      <c r="H169" s="139"/>
      <c r="I169" s="139"/>
    </row>
    <row r="170" spans="1:9" s="9" customFormat="1" ht="15" x14ac:dyDescent="0.25">
      <c r="A170" s="715"/>
      <c r="B170" s="14">
        <v>156</v>
      </c>
      <c r="C170" s="37" t="s">
        <v>516</v>
      </c>
      <c r="D170" s="15">
        <v>5</v>
      </c>
      <c r="E170" s="494" t="s">
        <v>19</v>
      </c>
      <c r="F170" s="139"/>
      <c r="G170" s="139"/>
      <c r="H170" s="139"/>
      <c r="I170" s="139"/>
    </row>
    <row r="171" spans="1:9" s="9" customFormat="1" ht="15" x14ac:dyDescent="0.25">
      <c r="A171" s="715"/>
      <c r="B171" s="14">
        <f t="shared" si="2"/>
        <v>157</v>
      </c>
      <c r="C171" s="38" t="s">
        <v>98</v>
      </c>
      <c r="D171" s="351">
        <v>0</v>
      </c>
      <c r="E171" s="494" t="s">
        <v>19</v>
      </c>
      <c r="F171" s="139"/>
      <c r="G171" s="139"/>
      <c r="H171" s="139"/>
      <c r="I171" s="139"/>
    </row>
    <row r="172" spans="1:9" s="9" customFormat="1" ht="15" x14ac:dyDescent="0.25">
      <c r="A172" s="715"/>
      <c r="B172" s="14">
        <f t="shared" si="2"/>
        <v>158</v>
      </c>
      <c r="C172" s="38" t="s">
        <v>361</v>
      </c>
      <c r="D172" s="15">
        <v>20</v>
      </c>
      <c r="E172" s="494" t="s">
        <v>19</v>
      </c>
      <c r="F172" s="139"/>
      <c r="G172" s="139"/>
      <c r="H172" s="139"/>
      <c r="I172" s="139"/>
    </row>
    <row r="173" spans="1:9" s="9" customFormat="1" ht="15" customHeight="1" x14ac:dyDescent="0.25">
      <c r="A173" s="734" t="s">
        <v>99</v>
      </c>
      <c r="B173" s="14">
        <f t="shared" ref="B173:B202" si="3">B172+1</f>
        <v>159</v>
      </c>
      <c r="C173" s="41" t="s">
        <v>100</v>
      </c>
      <c r="D173" s="15">
        <v>5</v>
      </c>
      <c r="E173" s="494" t="s">
        <v>19</v>
      </c>
      <c r="F173" s="139"/>
      <c r="G173" s="139"/>
      <c r="H173" s="139"/>
      <c r="I173" s="139"/>
    </row>
    <row r="174" spans="1:9" s="9" customFormat="1" ht="15" x14ac:dyDescent="0.25">
      <c r="A174" s="734"/>
      <c r="B174" s="14">
        <f t="shared" si="3"/>
        <v>160</v>
      </c>
      <c r="C174" s="41" t="s">
        <v>391</v>
      </c>
      <c r="D174" s="15">
        <v>5</v>
      </c>
      <c r="E174" s="494" t="s">
        <v>19</v>
      </c>
      <c r="F174" s="139"/>
      <c r="G174" s="139"/>
      <c r="H174" s="139"/>
      <c r="I174" s="139"/>
    </row>
    <row r="175" spans="1:9" s="9" customFormat="1" ht="30" x14ac:dyDescent="0.25">
      <c r="A175" s="734"/>
      <c r="B175" s="14">
        <f t="shared" si="3"/>
        <v>161</v>
      </c>
      <c r="C175" s="41" t="s">
        <v>236</v>
      </c>
      <c r="D175" s="351">
        <v>0</v>
      </c>
      <c r="E175" s="494" t="s">
        <v>19</v>
      </c>
      <c r="F175" s="139"/>
      <c r="G175" s="139"/>
      <c r="H175" s="139"/>
      <c r="I175" s="139"/>
    </row>
    <row r="176" spans="1:9" s="9" customFormat="1" ht="15" x14ac:dyDescent="0.25">
      <c r="A176" s="734"/>
      <c r="B176" s="14">
        <f t="shared" si="3"/>
        <v>162</v>
      </c>
      <c r="C176" s="41" t="s">
        <v>101</v>
      </c>
      <c r="D176" s="15">
        <v>5</v>
      </c>
      <c r="E176" s="494" t="s">
        <v>19</v>
      </c>
      <c r="F176" s="139"/>
      <c r="G176" s="139"/>
      <c r="H176" s="139"/>
      <c r="I176" s="139"/>
    </row>
    <row r="177" spans="1:9" s="9" customFormat="1" ht="15" x14ac:dyDescent="0.25">
      <c r="A177" s="734"/>
      <c r="B177" s="14">
        <f t="shared" si="3"/>
        <v>163</v>
      </c>
      <c r="C177" s="41" t="s">
        <v>337</v>
      </c>
      <c r="D177" s="15">
        <v>5</v>
      </c>
      <c r="E177" s="494" t="s">
        <v>19</v>
      </c>
      <c r="F177" s="139"/>
      <c r="G177" s="139"/>
      <c r="H177" s="139"/>
      <c r="I177" s="139"/>
    </row>
    <row r="178" spans="1:9" s="9" customFormat="1" ht="30" x14ac:dyDescent="0.25">
      <c r="A178" s="734"/>
      <c r="B178" s="14">
        <f t="shared" si="3"/>
        <v>164</v>
      </c>
      <c r="C178" s="41" t="s">
        <v>102</v>
      </c>
      <c r="D178" s="15">
        <v>5</v>
      </c>
      <c r="E178" s="494" t="s">
        <v>19</v>
      </c>
      <c r="F178" s="139"/>
      <c r="G178" s="139"/>
      <c r="H178" s="139"/>
      <c r="I178" s="139"/>
    </row>
    <row r="179" spans="1:9" s="9" customFormat="1" ht="15" x14ac:dyDescent="0.25">
      <c r="A179" s="734"/>
      <c r="B179" s="14">
        <f t="shared" si="3"/>
        <v>165</v>
      </c>
      <c r="C179" s="616" t="s">
        <v>103</v>
      </c>
      <c r="D179" s="351">
        <v>0</v>
      </c>
      <c r="E179" s="494" t="s">
        <v>19</v>
      </c>
      <c r="F179" s="139"/>
      <c r="G179" s="139"/>
      <c r="H179" s="139"/>
      <c r="I179" s="139"/>
    </row>
    <row r="180" spans="1:9" s="9" customFormat="1" ht="15" x14ac:dyDescent="0.25">
      <c r="A180" s="734"/>
      <c r="B180" s="14">
        <f t="shared" si="3"/>
        <v>166</v>
      </c>
      <c r="C180" s="41" t="s">
        <v>104</v>
      </c>
      <c r="D180" s="351">
        <v>0</v>
      </c>
      <c r="E180" s="494" t="s">
        <v>19</v>
      </c>
      <c r="F180" s="139"/>
      <c r="G180" s="139"/>
      <c r="H180" s="139"/>
      <c r="I180" s="139"/>
    </row>
    <row r="181" spans="1:9" s="9" customFormat="1" ht="15" x14ac:dyDescent="0.25">
      <c r="A181" s="734"/>
      <c r="B181" s="14">
        <f t="shared" si="3"/>
        <v>167</v>
      </c>
      <c r="C181" s="41" t="s">
        <v>105</v>
      </c>
      <c r="D181" s="351">
        <v>0</v>
      </c>
      <c r="E181" s="494" t="s">
        <v>19</v>
      </c>
      <c r="F181" s="139"/>
      <c r="G181" s="139"/>
      <c r="H181" s="139"/>
      <c r="I181" s="139"/>
    </row>
    <row r="182" spans="1:9" s="9" customFormat="1" ht="15" x14ac:dyDescent="0.25">
      <c r="A182" s="734"/>
      <c r="B182" s="14">
        <f t="shared" si="3"/>
        <v>168</v>
      </c>
      <c r="C182" s="41" t="s">
        <v>495</v>
      </c>
      <c r="D182" s="351">
        <v>0</v>
      </c>
      <c r="E182" s="494" t="s">
        <v>19</v>
      </c>
      <c r="F182" s="139"/>
      <c r="G182" s="139"/>
      <c r="H182" s="139"/>
      <c r="I182" s="139"/>
    </row>
    <row r="183" spans="1:9" s="9" customFormat="1" ht="15" x14ac:dyDescent="0.25">
      <c r="A183" s="734"/>
      <c r="B183" s="14">
        <f t="shared" si="3"/>
        <v>169</v>
      </c>
      <c r="C183" s="41" t="s">
        <v>338</v>
      </c>
      <c r="D183" s="15">
        <v>5</v>
      </c>
      <c r="E183" s="494" t="s">
        <v>19</v>
      </c>
      <c r="F183" s="139"/>
      <c r="G183" s="139"/>
      <c r="H183" s="139"/>
      <c r="I183" s="139"/>
    </row>
    <row r="184" spans="1:9" s="9" customFormat="1" ht="30" x14ac:dyDescent="0.25">
      <c r="A184" s="734"/>
      <c r="B184" s="14">
        <f t="shared" si="3"/>
        <v>170</v>
      </c>
      <c r="C184" s="41" t="s">
        <v>106</v>
      </c>
      <c r="D184" s="15">
        <v>5</v>
      </c>
      <c r="E184" s="494" t="s">
        <v>19</v>
      </c>
      <c r="F184" s="139"/>
      <c r="G184" s="139"/>
      <c r="H184" s="139"/>
      <c r="I184" s="139"/>
    </row>
    <row r="185" spans="1:9" s="9" customFormat="1" ht="15" x14ac:dyDescent="0.25">
      <c r="A185" s="734"/>
      <c r="B185" s="14">
        <f t="shared" si="3"/>
        <v>171</v>
      </c>
      <c r="C185" s="41" t="s">
        <v>107</v>
      </c>
      <c r="D185" s="15">
        <v>5</v>
      </c>
      <c r="E185" s="494" t="s">
        <v>19</v>
      </c>
      <c r="F185" s="139"/>
      <c r="G185" s="139"/>
      <c r="H185" s="139"/>
      <c r="I185" s="139"/>
    </row>
    <row r="186" spans="1:9" s="9" customFormat="1" ht="30" x14ac:dyDescent="0.25">
      <c r="A186" s="734"/>
      <c r="B186" s="14">
        <f t="shared" si="3"/>
        <v>172</v>
      </c>
      <c r="C186" s="41" t="s">
        <v>108</v>
      </c>
      <c r="D186" s="15">
        <v>5</v>
      </c>
      <c r="E186" s="494" t="s">
        <v>19</v>
      </c>
      <c r="F186" s="139"/>
      <c r="G186" s="139"/>
      <c r="H186" s="139"/>
      <c r="I186" s="139"/>
    </row>
    <row r="187" spans="1:9" s="9" customFormat="1" ht="15" x14ac:dyDescent="0.25">
      <c r="A187" s="715" t="s">
        <v>29</v>
      </c>
      <c r="B187" s="14">
        <f t="shared" si="3"/>
        <v>173</v>
      </c>
      <c r="C187" s="41" t="s">
        <v>109</v>
      </c>
      <c r="D187" s="351">
        <v>0</v>
      </c>
      <c r="E187" s="494" t="s">
        <v>19</v>
      </c>
      <c r="F187" s="139"/>
      <c r="G187" s="139"/>
      <c r="H187" s="139"/>
      <c r="I187" s="139"/>
    </row>
    <row r="188" spans="1:9" s="9" customFormat="1" ht="60" x14ac:dyDescent="0.25">
      <c r="A188" s="715"/>
      <c r="B188" s="14">
        <f t="shared" si="3"/>
        <v>174</v>
      </c>
      <c r="C188" s="41" t="s">
        <v>426</v>
      </c>
      <c r="D188" s="351">
        <v>0</v>
      </c>
      <c r="E188" s="494" t="s">
        <v>19</v>
      </c>
      <c r="F188" s="139"/>
      <c r="G188" s="139"/>
      <c r="H188" s="139"/>
      <c r="I188" s="139"/>
    </row>
    <row r="189" spans="1:9" s="9" customFormat="1" ht="75" x14ac:dyDescent="0.25">
      <c r="A189" s="715"/>
      <c r="B189" s="14">
        <f t="shared" si="3"/>
        <v>175</v>
      </c>
      <c r="C189" s="41" t="s">
        <v>427</v>
      </c>
      <c r="D189" s="351">
        <v>0</v>
      </c>
      <c r="E189" s="494" t="s">
        <v>19</v>
      </c>
      <c r="F189" s="139"/>
      <c r="G189" s="139"/>
      <c r="H189" s="139"/>
      <c r="I189" s="139"/>
    </row>
    <row r="190" spans="1:9" s="9" customFormat="1" thickBot="1" x14ac:dyDescent="0.3">
      <c r="A190" s="715"/>
      <c r="B190" s="14">
        <f t="shared" si="3"/>
        <v>176</v>
      </c>
      <c r="C190" s="41" t="s">
        <v>339</v>
      </c>
      <c r="D190" s="390">
        <v>0</v>
      </c>
      <c r="E190" s="663" t="s">
        <v>19</v>
      </c>
      <c r="F190" s="139">
        <f>COUNTIF(E191:E192,"s")</f>
        <v>0</v>
      </c>
      <c r="G190" s="139"/>
      <c r="H190" s="139"/>
      <c r="I190" s="139"/>
    </row>
    <row r="191" spans="1:9" s="9" customFormat="1" ht="30" x14ac:dyDescent="0.25">
      <c r="A191" s="715"/>
      <c r="B191" s="14">
        <f t="shared" si="3"/>
        <v>177</v>
      </c>
      <c r="C191" s="41" t="s">
        <v>390</v>
      </c>
      <c r="D191" s="94">
        <v>5</v>
      </c>
      <c r="E191" s="483" t="s">
        <v>19</v>
      </c>
      <c r="F191" s="662" t="str">
        <f>IF(F190&gt;1,"ERROR, seleccionar només una S","")</f>
        <v/>
      </c>
      <c r="G191" s="139"/>
      <c r="H191" s="139"/>
      <c r="I191" s="139"/>
    </row>
    <row r="192" spans="1:9" s="9" customFormat="1" thickBot="1" x14ac:dyDescent="0.3">
      <c r="A192" s="715"/>
      <c r="B192" s="14">
        <f t="shared" si="3"/>
        <v>178</v>
      </c>
      <c r="C192" s="180" t="s">
        <v>389</v>
      </c>
      <c r="D192" s="95">
        <v>10</v>
      </c>
      <c r="E192" s="480" t="s">
        <v>19</v>
      </c>
      <c r="F192" s="137"/>
      <c r="G192" s="139"/>
      <c r="H192" s="139"/>
      <c r="I192" s="139"/>
    </row>
    <row r="193" spans="1:9" s="9" customFormat="1" ht="15" x14ac:dyDescent="0.25">
      <c r="A193" s="715"/>
      <c r="B193" s="14">
        <f t="shared" si="3"/>
        <v>179</v>
      </c>
      <c r="C193" s="41" t="s">
        <v>94</v>
      </c>
      <c r="D193" s="484">
        <v>0</v>
      </c>
      <c r="E193" s="640" t="s">
        <v>19</v>
      </c>
      <c r="F193" s="139"/>
      <c r="G193" s="139"/>
      <c r="H193" s="139"/>
      <c r="I193" s="139"/>
    </row>
    <row r="194" spans="1:9" s="9" customFormat="1" ht="15" x14ac:dyDescent="0.25">
      <c r="A194" s="715"/>
      <c r="B194" s="14">
        <f t="shared" si="3"/>
        <v>180</v>
      </c>
      <c r="C194" s="38" t="s">
        <v>308</v>
      </c>
      <c r="D194" s="351">
        <v>0</v>
      </c>
      <c r="E194" s="494" t="s">
        <v>19</v>
      </c>
      <c r="F194" s="252"/>
      <c r="G194" s="252">
        <v>0</v>
      </c>
      <c r="H194" s="252">
        <v>0</v>
      </c>
      <c r="I194" s="253"/>
    </row>
    <row r="195" spans="1:9" s="9" customFormat="1" ht="15" x14ac:dyDescent="0.25">
      <c r="A195" s="715"/>
      <c r="B195" s="14">
        <f t="shared" si="3"/>
        <v>181</v>
      </c>
      <c r="C195" s="41" t="s">
        <v>92</v>
      </c>
      <c r="D195" s="15">
        <v>5</v>
      </c>
      <c r="E195" s="494" t="s">
        <v>19</v>
      </c>
      <c r="F195" s="139"/>
      <c r="G195" s="139"/>
      <c r="H195" s="139"/>
      <c r="I195" s="139"/>
    </row>
    <row r="196" spans="1:9" s="9" customFormat="1" ht="15" x14ac:dyDescent="0.25">
      <c r="A196" s="715"/>
      <c r="B196" s="14">
        <f t="shared" si="3"/>
        <v>182</v>
      </c>
      <c r="C196" s="41" t="s">
        <v>362</v>
      </c>
      <c r="D196" s="15">
        <v>5</v>
      </c>
      <c r="E196" s="494" t="s">
        <v>19</v>
      </c>
      <c r="F196" s="139"/>
      <c r="G196" s="139"/>
      <c r="H196" s="139"/>
      <c r="I196" s="139"/>
    </row>
    <row r="197" spans="1:9" s="9" customFormat="1" ht="15" x14ac:dyDescent="0.25">
      <c r="A197" s="715"/>
      <c r="B197" s="14">
        <f t="shared" si="3"/>
        <v>183</v>
      </c>
      <c r="C197" s="41" t="s">
        <v>363</v>
      </c>
      <c r="D197" s="15">
        <v>5</v>
      </c>
      <c r="E197" s="494" t="s">
        <v>19</v>
      </c>
      <c r="F197" s="139"/>
      <c r="G197" s="139"/>
      <c r="H197" s="139"/>
      <c r="I197" s="139"/>
    </row>
    <row r="198" spans="1:9" s="9" customFormat="1" ht="15" x14ac:dyDescent="0.25">
      <c r="A198" s="715"/>
      <c r="B198" s="14">
        <f t="shared" si="3"/>
        <v>184</v>
      </c>
      <c r="C198" s="617" t="s">
        <v>364</v>
      </c>
      <c r="D198" s="351">
        <v>0</v>
      </c>
      <c r="E198" s="494" t="s">
        <v>19</v>
      </c>
      <c r="F198" s="139"/>
      <c r="G198" s="139"/>
      <c r="H198" s="139"/>
      <c r="I198" s="139"/>
    </row>
    <row r="199" spans="1:9" s="9" customFormat="1" ht="15" x14ac:dyDescent="0.25">
      <c r="A199" s="715"/>
      <c r="B199" s="14">
        <f t="shared" si="3"/>
        <v>185</v>
      </c>
      <c r="C199" s="41" t="s">
        <v>341</v>
      </c>
      <c r="D199" s="15">
        <v>5</v>
      </c>
      <c r="E199" s="494" t="s">
        <v>19</v>
      </c>
      <c r="F199" s="139"/>
      <c r="G199" s="139"/>
      <c r="H199" s="139"/>
      <c r="I199" s="139"/>
    </row>
    <row r="200" spans="1:9" s="9" customFormat="1" ht="15" x14ac:dyDescent="0.25">
      <c r="A200" s="715"/>
      <c r="B200" s="14">
        <f t="shared" si="3"/>
        <v>186</v>
      </c>
      <c r="C200" s="618" t="s">
        <v>110</v>
      </c>
      <c r="D200" s="15">
        <v>5</v>
      </c>
      <c r="E200" s="494" t="s">
        <v>19</v>
      </c>
      <c r="F200" s="139"/>
      <c r="G200" s="139"/>
      <c r="H200" s="139"/>
      <c r="I200" s="139"/>
    </row>
    <row r="201" spans="1:9" s="9" customFormat="1" ht="15" x14ac:dyDescent="0.25">
      <c r="A201" s="715"/>
      <c r="B201" s="14">
        <f t="shared" si="3"/>
        <v>187</v>
      </c>
      <c r="C201" s="41" t="s">
        <v>111</v>
      </c>
      <c r="D201" s="15">
        <v>5</v>
      </c>
      <c r="E201" s="494" t="s">
        <v>19</v>
      </c>
      <c r="F201" s="139"/>
      <c r="G201" s="139"/>
      <c r="H201" s="139"/>
      <c r="I201" s="139"/>
    </row>
    <row r="202" spans="1:9" s="9" customFormat="1" thickBot="1" x14ac:dyDescent="0.3">
      <c r="A202" s="735"/>
      <c r="B202" s="21">
        <f t="shared" si="3"/>
        <v>188</v>
      </c>
      <c r="C202" s="619" t="s">
        <v>340</v>
      </c>
      <c r="D202" s="43">
        <v>10</v>
      </c>
      <c r="E202" s="544" t="s">
        <v>19</v>
      </c>
      <c r="F202" s="139"/>
      <c r="G202" s="139"/>
      <c r="H202" s="139"/>
      <c r="I202" s="139"/>
    </row>
    <row r="203" spans="1:9" s="9" customFormat="1" thickBot="1" x14ac:dyDescent="0.3">
      <c r="A203" s="22"/>
      <c r="B203" s="23"/>
      <c r="C203" s="201" t="s">
        <v>221</v>
      </c>
      <c r="D203" s="621">
        <v>495</v>
      </c>
      <c r="E203" s="8"/>
      <c r="F203" s="139"/>
      <c r="G203" s="139"/>
      <c r="H203" s="139"/>
      <c r="I203" s="139"/>
    </row>
    <row r="204" spans="1:9" s="9" customFormat="1" thickBot="1" x14ac:dyDescent="0.3">
      <c r="A204" s="22"/>
      <c r="B204" s="23"/>
      <c r="C204" s="198" t="s">
        <v>365</v>
      </c>
      <c r="D204" s="199">
        <f>SUMIF($E$43:$E$202,"S",D43:D202)</f>
        <v>0</v>
      </c>
      <c r="E204" s="8"/>
      <c r="F204" s="139"/>
      <c r="G204" s="139"/>
      <c r="H204" s="139"/>
      <c r="I204" s="139"/>
    </row>
    <row r="205" spans="1:9" s="9" customFormat="1" thickBot="1" x14ac:dyDescent="0.3">
      <c r="A205" s="22"/>
      <c r="B205" s="23"/>
      <c r="C205" s="24"/>
      <c r="D205" s="196">
        <f>D204/D203</f>
        <v>0</v>
      </c>
      <c r="E205" s="8"/>
      <c r="F205" s="139"/>
      <c r="G205" s="139"/>
      <c r="H205" s="139"/>
      <c r="I205" s="139"/>
    </row>
    <row r="206" spans="1:9" s="9" customFormat="1" thickBot="1" x14ac:dyDescent="0.3">
      <c r="A206" s="22"/>
      <c r="B206" s="23"/>
      <c r="C206" s="25"/>
      <c r="D206" s="26"/>
      <c r="E206" s="8"/>
      <c r="F206" s="139"/>
      <c r="G206" s="139"/>
      <c r="H206" s="139"/>
      <c r="I206" s="139"/>
    </row>
    <row r="207" spans="1:9" s="9" customFormat="1" thickBot="1" x14ac:dyDescent="0.3">
      <c r="A207" s="27"/>
      <c r="B207" s="28"/>
      <c r="C207" s="208" t="s">
        <v>222</v>
      </c>
      <c r="D207" s="203">
        <f>COUNTIF(D43:D202,"=0")</f>
        <v>93</v>
      </c>
      <c r="E207" s="29"/>
      <c r="F207" s="139"/>
      <c r="G207" s="139"/>
      <c r="H207" s="139"/>
      <c r="I207" s="139"/>
    </row>
    <row r="208" spans="1:9" s="32" customFormat="1" thickBot="1" x14ac:dyDescent="0.3">
      <c r="A208" s="30"/>
      <c r="B208" s="28"/>
      <c r="C208" s="209" t="s">
        <v>223</v>
      </c>
      <c r="D208" s="205">
        <f>COUNTIFS(D43:D202,"=0",$E$43:$E$202,"=S")</f>
        <v>0</v>
      </c>
      <c r="E208" s="31"/>
      <c r="F208" s="70"/>
      <c r="G208" s="70"/>
      <c r="H208" s="70"/>
      <c r="I208" s="70"/>
    </row>
    <row r="209" spans="1:9" s="32" customFormat="1" thickBot="1" x14ac:dyDescent="0.3">
      <c r="A209" s="30"/>
      <c r="B209" s="28"/>
      <c r="C209" s="33"/>
      <c r="D209" s="195">
        <f>D208/D207</f>
        <v>0</v>
      </c>
      <c r="E209" s="31"/>
      <c r="F209" s="70"/>
      <c r="G209" s="70"/>
      <c r="H209" s="70"/>
      <c r="I209" s="70"/>
    </row>
    <row r="210" spans="1:9" s="9" customFormat="1" ht="15" x14ac:dyDescent="0.25">
      <c r="A210" s="44"/>
      <c r="B210" s="44"/>
      <c r="C210" s="45"/>
      <c r="D210" s="26"/>
      <c r="E210" s="8"/>
      <c r="F210" s="139"/>
      <c r="G210" s="139"/>
      <c r="H210" s="139"/>
      <c r="I210" s="139"/>
    </row>
    <row r="211" spans="1:9" s="9" customFormat="1" thickBot="1" x14ac:dyDescent="0.3">
      <c r="A211" s="44"/>
      <c r="B211" s="46"/>
      <c r="C211" s="47"/>
      <c r="D211" s="44"/>
      <c r="E211" s="48"/>
      <c r="F211" s="139"/>
      <c r="G211" s="139"/>
      <c r="H211" s="139"/>
      <c r="I211" s="139"/>
    </row>
    <row r="212" spans="1:9" s="9" customFormat="1" thickBot="1" x14ac:dyDescent="0.3">
      <c r="A212" s="718" t="s">
        <v>112</v>
      </c>
      <c r="B212" s="719"/>
      <c r="C212" s="719"/>
      <c r="D212" s="622"/>
      <c r="E212" s="623"/>
      <c r="F212" s="139"/>
      <c r="G212" s="139"/>
      <c r="H212" s="139"/>
      <c r="I212" s="139"/>
    </row>
    <row r="213" spans="1:9" s="9" customFormat="1" ht="15" customHeight="1" x14ac:dyDescent="0.25">
      <c r="A213" s="724" t="s">
        <v>347</v>
      </c>
      <c r="B213" s="13">
        <f>B202+1</f>
        <v>189</v>
      </c>
      <c r="C213" s="395" t="s">
        <v>342</v>
      </c>
      <c r="D213" s="351">
        <v>0</v>
      </c>
      <c r="E213" s="494" t="s">
        <v>19</v>
      </c>
      <c r="F213" s="139"/>
      <c r="G213" s="139"/>
      <c r="H213" s="139"/>
      <c r="I213" s="139"/>
    </row>
    <row r="214" spans="1:9" s="9" customFormat="1" ht="45" x14ac:dyDescent="0.25">
      <c r="A214" s="736"/>
      <c r="B214" s="14">
        <f>B213+1</f>
        <v>190</v>
      </c>
      <c r="C214" s="40" t="s">
        <v>366</v>
      </c>
      <c r="D214" s="351">
        <v>0</v>
      </c>
      <c r="E214" s="494" t="s">
        <v>19</v>
      </c>
      <c r="F214" s="139"/>
      <c r="G214" s="139"/>
      <c r="H214" s="139"/>
      <c r="I214" s="139"/>
    </row>
    <row r="215" spans="1:9" s="9" customFormat="1" ht="30" x14ac:dyDescent="0.25">
      <c r="A215" s="736"/>
      <c r="B215" s="14">
        <f t="shared" ref="B215:B219" si="4">B214+1</f>
        <v>191</v>
      </c>
      <c r="C215" s="40" t="s">
        <v>348</v>
      </c>
      <c r="D215" s="351">
        <v>0</v>
      </c>
      <c r="E215" s="494" t="s">
        <v>19</v>
      </c>
      <c r="F215" s="139"/>
      <c r="G215" s="139"/>
      <c r="H215" s="139"/>
      <c r="I215" s="139"/>
    </row>
    <row r="216" spans="1:9" s="9" customFormat="1" ht="15" x14ac:dyDescent="0.25">
      <c r="A216" s="736"/>
      <c r="B216" s="14">
        <f t="shared" si="4"/>
        <v>192</v>
      </c>
      <c r="C216" s="40" t="s">
        <v>113</v>
      </c>
      <c r="D216" s="351">
        <v>0</v>
      </c>
      <c r="E216" s="494" t="s">
        <v>19</v>
      </c>
      <c r="F216" s="139"/>
      <c r="G216" s="139"/>
      <c r="H216" s="139"/>
      <c r="I216" s="139"/>
    </row>
    <row r="217" spans="1:9" s="9" customFormat="1" ht="15" x14ac:dyDescent="0.25">
      <c r="A217" s="736"/>
      <c r="B217" s="14">
        <f t="shared" si="4"/>
        <v>193</v>
      </c>
      <c r="C217" s="40" t="s">
        <v>114</v>
      </c>
      <c r="D217" s="351">
        <v>0</v>
      </c>
      <c r="E217" s="494" t="s">
        <v>19</v>
      </c>
      <c r="F217" s="139"/>
      <c r="G217" s="139"/>
      <c r="H217" s="139"/>
      <c r="I217" s="139"/>
    </row>
    <row r="218" spans="1:9" s="9" customFormat="1" ht="15" x14ac:dyDescent="0.25">
      <c r="A218" s="736"/>
      <c r="B218" s="14">
        <f t="shared" si="4"/>
        <v>194</v>
      </c>
      <c r="C218" s="40" t="s">
        <v>115</v>
      </c>
      <c r="D218" s="351">
        <v>0</v>
      </c>
      <c r="E218" s="494" t="s">
        <v>19</v>
      </c>
      <c r="F218" s="139"/>
      <c r="G218" s="139"/>
      <c r="H218" s="139"/>
      <c r="I218" s="139"/>
    </row>
    <row r="219" spans="1:9" s="9" customFormat="1" thickBot="1" x14ac:dyDescent="0.3">
      <c r="A219" s="736"/>
      <c r="B219" s="50">
        <f t="shared" si="4"/>
        <v>195</v>
      </c>
      <c r="C219" s="369" t="s">
        <v>116</v>
      </c>
      <c r="D219" s="21">
        <v>5</v>
      </c>
      <c r="E219" s="544" t="s">
        <v>19</v>
      </c>
      <c r="F219" s="139"/>
      <c r="G219" s="139"/>
      <c r="H219" s="139"/>
      <c r="I219" s="139"/>
    </row>
    <row r="220" spans="1:9" s="9" customFormat="1" thickBot="1" x14ac:dyDescent="0.3">
      <c r="A220" s="759" t="s">
        <v>380</v>
      </c>
      <c r="B220" s="730"/>
      <c r="C220" s="730"/>
      <c r="D220" s="755"/>
      <c r="E220" s="210" t="s">
        <v>10</v>
      </c>
      <c r="F220" s="139"/>
      <c r="G220" s="139"/>
      <c r="H220" s="139"/>
      <c r="I220" s="139"/>
    </row>
    <row r="221" spans="1:9" s="9" customFormat="1" ht="45" x14ac:dyDescent="0.25">
      <c r="A221" s="653" t="s">
        <v>117</v>
      </c>
      <c r="B221" s="13">
        <f>B219+1</f>
        <v>196</v>
      </c>
      <c r="C221" s="120" t="s">
        <v>412</v>
      </c>
      <c r="D221" s="484">
        <v>0</v>
      </c>
      <c r="E221" s="640" t="s">
        <v>19</v>
      </c>
      <c r="F221" s="139"/>
      <c r="G221" s="139"/>
      <c r="H221" s="139"/>
      <c r="I221" s="139"/>
    </row>
    <row r="222" spans="1:9" s="9" customFormat="1" ht="30" x14ac:dyDescent="0.25">
      <c r="A222" s="654" t="s">
        <v>11</v>
      </c>
      <c r="B222" s="14">
        <f t="shared" ref="B222:B231" si="5">B221+1</f>
        <v>197</v>
      </c>
      <c r="C222" s="38" t="s">
        <v>395</v>
      </c>
      <c r="D222" s="351">
        <v>0</v>
      </c>
      <c r="E222" s="494" t="s">
        <v>19</v>
      </c>
      <c r="F222" s="139"/>
      <c r="G222" s="139"/>
      <c r="H222" s="139"/>
      <c r="I222" s="139"/>
    </row>
    <row r="223" spans="1:9" s="9" customFormat="1" ht="30.75" thickBot="1" x14ac:dyDescent="0.3">
      <c r="A223" s="725" t="s">
        <v>118</v>
      </c>
      <c r="B223" s="14">
        <f>B222+1</f>
        <v>198</v>
      </c>
      <c r="C223" s="16" t="s">
        <v>396</v>
      </c>
      <c r="D223" s="390">
        <v>0</v>
      </c>
      <c r="E223" s="663" t="s">
        <v>19</v>
      </c>
      <c r="F223" s="139">
        <f>COUNTIF(E224:E225,"s")</f>
        <v>0</v>
      </c>
      <c r="G223" s="139"/>
      <c r="H223" s="139"/>
      <c r="I223" s="139"/>
    </row>
    <row r="224" spans="1:9" s="9" customFormat="1" ht="30" x14ac:dyDescent="0.25">
      <c r="A224" s="725"/>
      <c r="B224" s="14">
        <f t="shared" si="5"/>
        <v>199</v>
      </c>
      <c r="C224" s="16" t="s">
        <v>397</v>
      </c>
      <c r="D224" s="94">
        <v>10</v>
      </c>
      <c r="E224" s="483" t="s">
        <v>19</v>
      </c>
      <c r="F224" s="137" t="str">
        <f>IF(F223&gt;1,"ERROR, seleccionar només una S","")</f>
        <v/>
      </c>
      <c r="G224" s="139"/>
      <c r="H224" s="139"/>
      <c r="I224" s="139"/>
    </row>
    <row r="225" spans="1:9" s="9" customFormat="1" ht="30.75" thickBot="1" x14ac:dyDescent="0.3">
      <c r="A225" s="725"/>
      <c r="B225" s="14">
        <f t="shared" si="5"/>
        <v>200</v>
      </c>
      <c r="C225" s="16" t="s">
        <v>413</v>
      </c>
      <c r="D225" s="95">
        <v>15</v>
      </c>
      <c r="E225" s="480" t="s">
        <v>19</v>
      </c>
      <c r="F225" s="137"/>
      <c r="G225" s="139"/>
      <c r="H225" s="139"/>
      <c r="I225" s="139"/>
    </row>
    <row r="226" spans="1:9" s="9" customFormat="1" ht="15" x14ac:dyDescent="0.25">
      <c r="A226" s="725"/>
      <c r="B226" s="14">
        <f t="shared" si="5"/>
        <v>201</v>
      </c>
      <c r="C226" s="18" t="s">
        <v>119</v>
      </c>
      <c r="D226" s="484">
        <v>0</v>
      </c>
      <c r="E226" s="640" t="s">
        <v>19</v>
      </c>
      <c r="F226" s="139"/>
      <c r="G226" s="139"/>
      <c r="H226" s="139"/>
      <c r="I226" s="139"/>
    </row>
    <row r="227" spans="1:9" s="9" customFormat="1" ht="45.75" thickBot="1" x14ac:dyDescent="0.3">
      <c r="A227" s="722"/>
      <c r="B227" s="50">
        <f t="shared" si="5"/>
        <v>202</v>
      </c>
      <c r="C227" s="52" t="s">
        <v>237</v>
      </c>
      <c r="D227" s="370">
        <v>0</v>
      </c>
      <c r="E227" s="544" t="s">
        <v>19</v>
      </c>
      <c r="F227" s="139"/>
      <c r="G227" s="139"/>
      <c r="H227" s="139"/>
      <c r="I227" s="139"/>
    </row>
    <row r="228" spans="1:9" s="9" customFormat="1" thickBot="1" x14ac:dyDescent="0.3">
      <c r="A228" s="759" t="s">
        <v>381</v>
      </c>
      <c r="B228" s="730"/>
      <c r="C228" s="730"/>
      <c r="D228" s="784"/>
      <c r="E228" s="800"/>
      <c r="F228" s="139"/>
      <c r="G228" s="139"/>
      <c r="H228" s="139"/>
      <c r="I228" s="139"/>
    </row>
    <row r="229" spans="1:9" s="9" customFormat="1" thickBot="1" x14ac:dyDescent="0.3">
      <c r="A229" s="723" t="s">
        <v>120</v>
      </c>
      <c r="B229" s="13">
        <f>B227+1</f>
        <v>203</v>
      </c>
      <c r="C229" s="64" t="s">
        <v>121</v>
      </c>
      <c r="D229" s="670">
        <v>0</v>
      </c>
      <c r="E229" s="235" t="s">
        <v>19</v>
      </c>
      <c r="F229" s="139">
        <f>COUNTIF(E230:E231,"s")</f>
        <v>0</v>
      </c>
      <c r="G229" s="139"/>
      <c r="H229" s="139"/>
      <c r="I229" s="139"/>
    </row>
    <row r="230" spans="1:9" s="9" customFormat="1" ht="15" x14ac:dyDescent="0.25">
      <c r="A230" s="725"/>
      <c r="B230" s="14">
        <f t="shared" si="5"/>
        <v>204</v>
      </c>
      <c r="C230" s="18" t="s">
        <v>122</v>
      </c>
      <c r="D230" s="94">
        <v>5</v>
      </c>
      <c r="E230" s="483" t="s">
        <v>19</v>
      </c>
      <c r="F230" s="137" t="str">
        <f>IF(F229&gt;1,"ERROR, seleccionar només una S","")</f>
        <v/>
      </c>
      <c r="G230" s="139"/>
      <c r="H230" s="139"/>
      <c r="I230" s="139"/>
    </row>
    <row r="231" spans="1:9" s="9" customFormat="1" thickBot="1" x14ac:dyDescent="0.3">
      <c r="A231" s="725"/>
      <c r="B231" s="14">
        <f t="shared" si="5"/>
        <v>205</v>
      </c>
      <c r="C231" s="52" t="s">
        <v>123</v>
      </c>
      <c r="D231" s="95">
        <v>10</v>
      </c>
      <c r="E231" s="480" t="s">
        <v>19</v>
      </c>
      <c r="F231" s="137"/>
      <c r="G231" s="139"/>
      <c r="H231" s="139"/>
      <c r="I231" s="139"/>
    </row>
    <row r="232" spans="1:9" s="9" customFormat="1" ht="15.75" customHeight="1" thickBot="1" x14ac:dyDescent="0.3">
      <c r="A232" s="725"/>
      <c r="B232" s="781" t="s">
        <v>480</v>
      </c>
      <c r="C232" s="728"/>
      <c r="D232" s="782"/>
      <c r="E232" s="783"/>
      <c r="F232" s="137"/>
      <c r="G232" s="139"/>
      <c r="H232" s="139"/>
      <c r="I232" s="139"/>
    </row>
    <row r="233" spans="1:9" s="9" customFormat="1" ht="15" x14ac:dyDescent="0.25">
      <c r="A233" s="725"/>
      <c r="B233" s="14">
        <f>B231+1</f>
        <v>206</v>
      </c>
      <c r="C233" s="626" t="s">
        <v>124</v>
      </c>
      <c r="D233" s="389">
        <v>0</v>
      </c>
      <c r="E233" s="668" t="s">
        <v>19</v>
      </c>
      <c r="F233" s="139"/>
      <c r="G233" s="139"/>
      <c r="H233" s="139"/>
      <c r="I233" s="139"/>
    </row>
    <row r="234" spans="1:9" s="9" customFormat="1" ht="15" x14ac:dyDescent="0.25">
      <c r="A234" s="725"/>
      <c r="B234" s="14">
        <f>B233+1</f>
        <v>207</v>
      </c>
      <c r="C234" s="1" t="s">
        <v>125</v>
      </c>
      <c r="D234" s="351">
        <v>0</v>
      </c>
      <c r="E234" s="612" t="s">
        <v>19</v>
      </c>
      <c r="F234" s="139"/>
      <c r="G234" s="139"/>
      <c r="H234" s="139"/>
      <c r="I234" s="671"/>
    </row>
    <row r="235" spans="1:9" s="9" customFormat="1" ht="15" x14ac:dyDescent="0.25">
      <c r="A235" s="725"/>
      <c r="B235" s="14">
        <f t="shared" ref="B235:B297" si="6">B234+1</f>
        <v>208</v>
      </c>
      <c r="C235" s="1" t="s">
        <v>126</v>
      </c>
      <c r="D235" s="351">
        <v>0</v>
      </c>
      <c r="E235" s="612" t="s">
        <v>19</v>
      </c>
      <c r="F235" s="139"/>
      <c r="G235" s="139"/>
      <c r="H235" s="139"/>
      <c r="I235" s="139"/>
    </row>
    <row r="236" spans="1:9" s="9" customFormat="1" ht="15" x14ac:dyDescent="0.25">
      <c r="A236" s="725"/>
      <c r="B236" s="14">
        <f t="shared" si="6"/>
        <v>209</v>
      </c>
      <c r="C236" s="1" t="s">
        <v>127</v>
      </c>
      <c r="D236" s="351">
        <v>0</v>
      </c>
      <c r="E236" s="612" t="s">
        <v>19</v>
      </c>
      <c r="F236" s="139"/>
      <c r="G236" s="139"/>
      <c r="H236" s="139"/>
      <c r="I236" s="139"/>
    </row>
    <row r="237" spans="1:9" s="9" customFormat="1" ht="15" x14ac:dyDescent="0.25">
      <c r="A237" s="725"/>
      <c r="B237" s="14">
        <f t="shared" si="6"/>
        <v>210</v>
      </c>
      <c r="C237" s="1" t="s">
        <v>128</v>
      </c>
      <c r="D237" s="351">
        <v>0</v>
      </c>
      <c r="E237" s="612" t="s">
        <v>19</v>
      </c>
      <c r="F237" s="139"/>
      <c r="G237" s="139"/>
      <c r="H237" s="139"/>
      <c r="I237" s="139"/>
    </row>
    <row r="238" spans="1:9" s="9" customFormat="1" ht="15" x14ac:dyDescent="0.25">
      <c r="A238" s="725"/>
      <c r="B238" s="14">
        <f t="shared" si="6"/>
        <v>211</v>
      </c>
      <c r="C238" s="1" t="s">
        <v>129</v>
      </c>
      <c r="D238" s="351">
        <v>0</v>
      </c>
      <c r="E238" s="612" t="s">
        <v>19</v>
      </c>
      <c r="F238" s="139"/>
      <c r="G238" s="139"/>
      <c r="H238" s="139"/>
      <c r="I238" s="139"/>
    </row>
    <row r="239" spans="1:9" s="9" customFormat="1" ht="15" x14ac:dyDescent="0.25">
      <c r="A239" s="725"/>
      <c r="B239" s="14">
        <f t="shared" si="6"/>
        <v>212</v>
      </c>
      <c r="C239" s="1" t="s">
        <v>130</v>
      </c>
      <c r="D239" s="351">
        <v>0</v>
      </c>
      <c r="E239" s="612" t="s">
        <v>19</v>
      </c>
      <c r="F239" s="139"/>
      <c r="G239" s="139"/>
      <c r="H239" s="139"/>
      <c r="I239" s="139"/>
    </row>
    <row r="240" spans="1:9" s="9" customFormat="1" ht="15" x14ac:dyDescent="0.25">
      <c r="A240" s="725"/>
      <c r="B240" s="14">
        <f t="shared" si="6"/>
        <v>213</v>
      </c>
      <c r="C240" s="1" t="s">
        <v>131</v>
      </c>
      <c r="D240" s="14">
        <v>5</v>
      </c>
      <c r="E240" s="612" t="s">
        <v>19</v>
      </c>
      <c r="F240" s="139"/>
      <c r="G240" s="139"/>
      <c r="H240" s="139"/>
      <c r="I240" s="139"/>
    </row>
    <row r="241" spans="1:9" s="9" customFormat="1" ht="15" x14ac:dyDescent="0.25">
      <c r="A241" s="725"/>
      <c r="B241" s="14">
        <f t="shared" si="6"/>
        <v>214</v>
      </c>
      <c r="C241" s="1" t="s">
        <v>132</v>
      </c>
      <c r="D241" s="351">
        <v>0</v>
      </c>
      <c r="E241" s="612" t="s">
        <v>19</v>
      </c>
      <c r="F241" s="139"/>
      <c r="G241" s="139"/>
      <c r="H241" s="139"/>
      <c r="I241" s="139"/>
    </row>
    <row r="242" spans="1:9" s="9" customFormat="1" ht="15" x14ac:dyDescent="0.25">
      <c r="A242" s="725"/>
      <c r="B242" s="14">
        <f t="shared" si="6"/>
        <v>215</v>
      </c>
      <c r="C242" s="1" t="s">
        <v>133</v>
      </c>
      <c r="D242" s="351">
        <v>0</v>
      </c>
      <c r="E242" s="612" t="s">
        <v>19</v>
      </c>
      <c r="F242" s="139"/>
      <c r="G242" s="139"/>
      <c r="H242" s="139"/>
      <c r="I242" s="139"/>
    </row>
    <row r="243" spans="1:9" s="9" customFormat="1" ht="15" x14ac:dyDescent="0.25">
      <c r="A243" s="725"/>
      <c r="B243" s="14">
        <f t="shared" si="6"/>
        <v>216</v>
      </c>
      <c r="C243" s="1" t="s">
        <v>134</v>
      </c>
      <c r="D243" s="351">
        <v>0</v>
      </c>
      <c r="E243" s="612" t="s">
        <v>19</v>
      </c>
      <c r="F243" s="139"/>
      <c r="G243" s="139"/>
      <c r="H243" s="139"/>
      <c r="I243" s="139"/>
    </row>
    <row r="244" spans="1:9" s="9" customFormat="1" ht="15" x14ac:dyDescent="0.25">
      <c r="A244" s="725"/>
      <c r="B244" s="14">
        <f t="shared" si="6"/>
        <v>217</v>
      </c>
      <c r="C244" s="1" t="s">
        <v>135</v>
      </c>
      <c r="D244" s="15">
        <v>2</v>
      </c>
      <c r="E244" s="612" t="s">
        <v>19</v>
      </c>
      <c r="F244" s="139"/>
      <c r="G244" s="139"/>
      <c r="H244" s="139"/>
      <c r="I244" s="139"/>
    </row>
    <row r="245" spans="1:9" s="9" customFormat="1" ht="15" x14ac:dyDescent="0.25">
      <c r="A245" s="725"/>
      <c r="B245" s="14">
        <f t="shared" si="6"/>
        <v>218</v>
      </c>
      <c r="C245" s="1" t="s">
        <v>136</v>
      </c>
      <c r="D245" s="351">
        <v>0</v>
      </c>
      <c r="E245" s="612" t="s">
        <v>19</v>
      </c>
      <c r="F245" s="139"/>
      <c r="G245" s="139"/>
      <c r="H245" s="139"/>
      <c r="I245" s="139"/>
    </row>
    <row r="246" spans="1:9" s="9" customFormat="1" ht="15" x14ac:dyDescent="0.25">
      <c r="A246" s="725"/>
      <c r="B246" s="14">
        <f t="shared" si="6"/>
        <v>219</v>
      </c>
      <c r="C246" s="1" t="s">
        <v>137</v>
      </c>
      <c r="D246" s="351">
        <v>0</v>
      </c>
      <c r="E246" s="612" t="s">
        <v>19</v>
      </c>
      <c r="F246" s="139"/>
      <c r="G246" s="139"/>
      <c r="H246" s="139"/>
      <c r="I246" s="139"/>
    </row>
    <row r="247" spans="1:9" s="9" customFormat="1" ht="15" x14ac:dyDescent="0.25">
      <c r="A247" s="725"/>
      <c r="B247" s="14">
        <f t="shared" si="6"/>
        <v>220</v>
      </c>
      <c r="C247" s="1" t="s">
        <v>138</v>
      </c>
      <c r="D247" s="351">
        <v>0</v>
      </c>
      <c r="E247" s="612" t="s">
        <v>19</v>
      </c>
      <c r="F247" s="139"/>
      <c r="G247" s="139"/>
      <c r="H247" s="139"/>
      <c r="I247" s="139"/>
    </row>
    <row r="248" spans="1:9" s="9" customFormat="1" ht="15" x14ac:dyDescent="0.25">
      <c r="A248" s="725"/>
      <c r="B248" s="14">
        <f t="shared" si="6"/>
        <v>221</v>
      </c>
      <c r="C248" s="1" t="s">
        <v>139</v>
      </c>
      <c r="D248" s="351">
        <v>0</v>
      </c>
      <c r="E248" s="612" t="s">
        <v>19</v>
      </c>
      <c r="F248" s="139"/>
      <c r="G248" s="139"/>
      <c r="H248" s="139"/>
      <c r="I248" s="139"/>
    </row>
    <row r="249" spans="1:9" s="9" customFormat="1" ht="15" x14ac:dyDescent="0.25">
      <c r="A249" s="725"/>
      <c r="B249" s="14">
        <f t="shared" si="6"/>
        <v>222</v>
      </c>
      <c r="C249" s="1" t="s">
        <v>140</v>
      </c>
      <c r="D249" s="628">
        <v>1</v>
      </c>
      <c r="E249" s="612" t="s">
        <v>19</v>
      </c>
      <c r="F249" s="139"/>
      <c r="G249" s="139"/>
      <c r="H249" s="139"/>
      <c r="I249" s="139"/>
    </row>
    <row r="250" spans="1:9" s="9" customFormat="1" ht="15" x14ac:dyDescent="0.25">
      <c r="A250" s="725"/>
      <c r="B250" s="14">
        <f t="shared" si="6"/>
        <v>223</v>
      </c>
      <c r="C250" s="1" t="s">
        <v>141</v>
      </c>
      <c r="D250" s="351">
        <v>0</v>
      </c>
      <c r="E250" s="612" t="s">
        <v>19</v>
      </c>
      <c r="F250" s="139"/>
      <c r="G250" s="139"/>
      <c r="H250" s="139"/>
      <c r="I250" s="139"/>
    </row>
    <row r="251" spans="1:9" s="9" customFormat="1" ht="15" x14ac:dyDescent="0.25">
      <c r="A251" s="725"/>
      <c r="B251" s="14">
        <f t="shared" si="6"/>
        <v>224</v>
      </c>
      <c r="C251" s="1" t="s">
        <v>218</v>
      </c>
      <c r="D251" s="351">
        <v>0</v>
      </c>
      <c r="E251" s="612" t="s">
        <v>19</v>
      </c>
      <c r="F251" s="139"/>
      <c r="G251" s="139"/>
      <c r="H251" s="139"/>
      <c r="I251" s="139"/>
    </row>
    <row r="252" spans="1:9" s="9" customFormat="1" ht="15" x14ac:dyDescent="0.25">
      <c r="A252" s="725"/>
      <c r="B252" s="14">
        <f t="shared" si="6"/>
        <v>225</v>
      </c>
      <c r="C252" s="1" t="s">
        <v>142</v>
      </c>
      <c r="D252" s="15">
        <v>2</v>
      </c>
      <c r="E252" s="612" t="s">
        <v>19</v>
      </c>
      <c r="F252" s="139"/>
      <c r="G252" s="139"/>
      <c r="H252" s="139"/>
      <c r="I252" s="139"/>
    </row>
    <row r="253" spans="1:9" s="9" customFormat="1" thickBot="1" x14ac:dyDescent="0.3">
      <c r="A253" s="725"/>
      <c r="B253" s="14">
        <f t="shared" si="6"/>
        <v>226</v>
      </c>
      <c r="C253" s="1" t="s">
        <v>143</v>
      </c>
      <c r="D253" s="390">
        <v>0</v>
      </c>
      <c r="E253" s="669" t="s">
        <v>19</v>
      </c>
      <c r="F253" s="139">
        <f>COUNTIF(E254:E255,"s")</f>
        <v>0</v>
      </c>
      <c r="G253" s="139"/>
      <c r="H253" s="139"/>
      <c r="I253" s="139"/>
    </row>
    <row r="254" spans="1:9" s="9" customFormat="1" ht="15" x14ac:dyDescent="0.25">
      <c r="A254" s="725"/>
      <c r="B254" s="14">
        <f t="shared" si="6"/>
        <v>227</v>
      </c>
      <c r="C254" s="1" t="s">
        <v>144</v>
      </c>
      <c r="D254" s="94">
        <v>2</v>
      </c>
      <c r="E254" s="483" t="s">
        <v>19</v>
      </c>
      <c r="F254" s="137" t="str">
        <f>IF(F253&gt;1,"ERROR, seleccionar només una S","")</f>
        <v/>
      </c>
      <c r="G254" s="139"/>
      <c r="H254" s="139"/>
      <c r="I254" s="139"/>
    </row>
    <row r="255" spans="1:9" s="9" customFormat="1" thickBot="1" x14ac:dyDescent="0.3">
      <c r="A255" s="725"/>
      <c r="B255" s="14">
        <f t="shared" si="6"/>
        <v>228</v>
      </c>
      <c r="C255" s="18" t="s">
        <v>145</v>
      </c>
      <c r="D255" s="95">
        <v>3</v>
      </c>
      <c r="E255" s="480" t="s">
        <v>19</v>
      </c>
      <c r="F255" s="137"/>
      <c r="G255" s="139"/>
      <c r="H255" s="139"/>
      <c r="I255" s="139"/>
    </row>
    <row r="256" spans="1:9" s="9" customFormat="1" ht="15" x14ac:dyDescent="0.25">
      <c r="A256" s="725"/>
      <c r="B256" s="14">
        <f t="shared" si="6"/>
        <v>229</v>
      </c>
      <c r="C256" s="1" t="s">
        <v>146</v>
      </c>
      <c r="D256" s="484">
        <v>0</v>
      </c>
      <c r="E256" s="665" t="s">
        <v>19</v>
      </c>
      <c r="F256" s="139"/>
      <c r="G256" s="139"/>
      <c r="H256" s="139"/>
      <c r="I256" s="139"/>
    </row>
    <row r="257" spans="1:9" s="9" customFormat="1" thickBot="1" x14ac:dyDescent="0.3">
      <c r="A257" s="725"/>
      <c r="B257" s="14">
        <f t="shared" si="6"/>
        <v>230</v>
      </c>
      <c r="C257" s="18" t="s">
        <v>147</v>
      </c>
      <c r="D257" s="413">
        <v>2</v>
      </c>
      <c r="E257" s="669" t="s">
        <v>19</v>
      </c>
      <c r="F257" s="139">
        <f>COUNTIF(E258:E259,"s")</f>
        <v>0</v>
      </c>
      <c r="G257" s="139"/>
      <c r="H257" s="139"/>
      <c r="I257" s="139"/>
    </row>
    <row r="258" spans="1:9" s="9" customFormat="1" ht="15" x14ac:dyDescent="0.25">
      <c r="A258" s="725"/>
      <c r="B258" s="14">
        <f t="shared" si="6"/>
        <v>231</v>
      </c>
      <c r="C258" s="18" t="s">
        <v>148</v>
      </c>
      <c r="D258" s="94">
        <v>1</v>
      </c>
      <c r="E258" s="483" t="s">
        <v>19</v>
      </c>
      <c r="F258" s="137" t="str">
        <f>IF(F257&gt;1,"ERROR, seleccionar només una S","")</f>
        <v/>
      </c>
      <c r="G258" s="139"/>
      <c r="H258" s="139"/>
      <c r="I258" s="139"/>
    </row>
    <row r="259" spans="1:9" s="9" customFormat="1" thickBot="1" x14ac:dyDescent="0.3">
      <c r="A259" s="725"/>
      <c r="B259" s="14">
        <f t="shared" si="6"/>
        <v>232</v>
      </c>
      <c r="C259" s="18" t="s">
        <v>149</v>
      </c>
      <c r="D259" s="95">
        <v>2</v>
      </c>
      <c r="E259" s="480" t="s">
        <v>19</v>
      </c>
      <c r="F259" s="137"/>
      <c r="G259" s="139"/>
      <c r="H259" s="139"/>
      <c r="I259" s="139"/>
    </row>
    <row r="260" spans="1:9" s="9" customFormat="1" ht="30" x14ac:dyDescent="0.25">
      <c r="A260" s="725"/>
      <c r="B260" s="14">
        <f t="shared" si="6"/>
        <v>233</v>
      </c>
      <c r="C260" s="627" t="s">
        <v>398</v>
      </c>
      <c r="D260" s="635">
        <v>10</v>
      </c>
      <c r="E260" s="665" t="s">
        <v>19</v>
      </c>
      <c r="F260" s="139"/>
      <c r="G260" s="139"/>
      <c r="H260" s="139"/>
      <c r="I260" s="139"/>
    </row>
    <row r="261" spans="1:9" s="9" customFormat="1" ht="60" x14ac:dyDescent="0.25">
      <c r="A261" s="725"/>
      <c r="B261" s="14">
        <f t="shared" si="6"/>
        <v>234</v>
      </c>
      <c r="C261" s="627" t="s">
        <v>399</v>
      </c>
      <c r="D261" s="378">
        <v>10</v>
      </c>
      <c r="E261" s="612" t="s">
        <v>19</v>
      </c>
      <c r="F261" s="139"/>
      <c r="G261" s="139"/>
      <c r="H261" s="139"/>
      <c r="I261" s="139"/>
    </row>
    <row r="262" spans="1:9" s="9" customFormat="1" ht="15" x14ac:dyDescent="0.25">
      <c r="A262" s="725"/>
      <c r="B262" s="14">
        <f t="shared" si="6"/>
        <v>235</v>
      </c>
      <c r="C262" s="18" t="s">
        <v>150</v>
      </c>
      <c r="D262" s="378">
        <v>10</v>
      </c>
      <c r="E262" s="612" t="s">
        <v>19</v>
      </c>
      <c r="F262" s="139"/>
      <c r="G262" s="139"/>
      <c r="H262" s="139"/>
      <c r="I262" s="139"/>
    </row>
    <row r="263" spans="1:9" s="9" customFormat="1" ht="45" x14ac:dyDescent="0.25">
      <c r="A263" s="725"/>
      <c r="B263" s="14">
        <f t="shared" si="6"/>
        <v>236</v>
      </c>
      <c r="C263" s="18" t="s">
        <v>238</v>
      </c>
      <c r="D263" s="15">
        <v>5</v>
      </c>
      <c r="E263" s="612" t="s">
        <v>19</v>
      </c>
      <c r="F263" s="139"/>
      <c r="G263" s="139"/>
      <c r="H263" s="139"/>
      <c r="I263" s="139"/>
    </row>
    <row r="264" spans="1:9" s="9" customFormat="1" ht="30" x14ac:dyDescent="0.25">
      <c r="A264" s="725"/>
      <c r="B264" s="14">
        <f t="shared" si="6"/>
        <v>237</v>
      </c>
      <c r="C264" s="18" t="s">
        <v>400</v>
      </c>
      <c r="D264" s="15">
        <v>5</v>
      </c>
      <c r="E264" s="612" t="s">
        <v>19</v>
      </c>
      <c r="F264" s="139"/>
      <c r="G264" s="139"/>
      <c r="H264" s="139"/>
      <c r="I264" s="139"/>
    </row>
    <row r="265" spans="1:9" s="9" customFormat="1" ht="15" x14ac:dyDescent="0.25">
      <c r="A265" s="725"/>
      <c r="B265" s="14">
        <f t="shared" si="6"/>
        <v>238</v>
      </c>
      <c r="C265" s="18" t="s">
        <v>119</v>
      </c>
      <c r="D265" s="351">
        <v>0</v>
      </c>
      <c r="E265" s="612" t="s">
        <v>19</v>
      </c>
      <c r="F265" s="139"/>
      <c r="G265" s="139"/>
      <c r="H265" s="139"/>
      <c r="I265" s="139"/>
    </row>
    <row r="266" spans="1:9" s="9" customFormat="1" ht="45.75" thickBot="1" x14ac:dyDescent="0.3">
      <c r="A266" s="725"/>
      <c r="B266" s="14">
        <f t="shared" si="6"/>
        <v>239</v>
      </c>
      <c r="C266" s="52" t="s">
        <v>239</v>
      </c>
      <c r="D266" s="370">
        <v>0</v>
      </c>
      <c r="E266" s="638" t="s">
        <v>19</v>
      </c>
      <c r="F266" s="139"/>
      <c r="G266" s="139"/>
      <c r="H266" s="139"/>
      <c r="I266" s="139"/>
    </row>
    <row r="267" spans="1:9" s="9" customFormat="1" thickBot="1" x14ac:dyDescent="0.3">
      <c r="A267" s="759" t="s">
        <v>265</v>
      </c>
      <c r="B267" s="730"/>
      <c r="C267" s="730"/>
      <c r="D267" s="800"/>
      <c r="E267" s="667" t="s">
        <v>19</v>
      </c>
      <c r="F267" s="139"/>
      <c r="G267" s="139"/>
      <c r="H267" s="139"/>
      <c r="I267" s="139"/>
    </row>
    <row r="268" spans="1:9" s="9" customFormat="1" ht="60" x14ac:dyDescent="0.25">
      <c r="A268" s="653" t="s">
        <v>151</v>
      </c>
      <c r="B268" s="13">
        <f>B266+1</f>
        <v>240</v>
      </c>
      <c r="C268" s="646" t="s">
        <v>152</v>
      </c>
      <c r="D268" s="484">
        <v>0</v>
      </c>
      <c r="E268" s="640" t="s">
        <v>19</v>
      </c>
      <c r="F268" s="139"/>
      <c r="G268" s="139"/>
      <c r="H268" s="139"/>
      <c r="I268" s="139"/>
    </row>
    <row r="269" spans="1:9" s="9" customFormat="1" ht="30" x14ac:dyDescent="0.25">
      <c r="A269" s="654" t="s">
        <v>11</v>
      </c>
      <c r="B269" s="14">
        <f t="shared" si="6"/>
        <v>241</v>
      </c>
      <c r="C269" s="16" t="s">
        <v>12</v>
      </c>
      <c r="D269" s="351">
        <v>0</v>
      </c>
      <c r="E269" s="494" t="s">
        <v>19</v>
      </c>
      <c r="F269" s="139"/>
      <c r="G269" s="139"/>
      <c r="H269" s="139"/>
      <c r="I269" s="139"/>
    </row>
    <row r="270" spans="1:9" s="9" customFormat="1" ht="30" x14ac:dyDescent="0.25">
      <c r="A270" s="738" t="s">
        <v>153</v>
      </c>
      <c r="B270" s="14">
        <f t="shared" si="6"/>
        <v>242</v>
      </c>
      <c r="C270" s="18" t="s">
        <v>154</v>
      </c>
      <c r="D270" s="351">
        <v>0</v>
      </c>
      <c r="E270" s="494" t="s">
        <v>19</v>
      </c>
      <c r="F270" s="139"/>
      <c r="G270" s="139"/>
      <c r="H270" s="139"/>
      <c r="I270" s="139"/>
    </row>
    <row r="271" spans="1:9" s="9" customFormat="1" ht="30.75" thickBot="1" x14ac:dyDescent="0.3">
      <c r="A271" s="739"/>
      <c r="B271" s="14">
        <f t="shared" si="6"/>
        <v>243</v>
      </c>
      <c r="C271" s="18" t="s">
        <v>240</v>
      </c>
      <c r="D271" s="390">
        <v>0</v>
      </c>
      <c r="E271" s="663" t="s">
        <v>19</v>
      </c>
      <c r="F271" s="139">
        <f>COUNTIF(E272:E273,"s")</f>
        <v>0</v>
      </c>
      <c r="G271" s="139"/>
      <c r="H271" s="139"/>
      <c r="I271" s="139"/>
    </row>
    <row r="272" spans="1:9" s="9" customFormat="1" ht="30" x14ac:dyDescent="0.25">
      <c r="A272" s="739"/>
      <c r="B272" s="14">
        <f t="shared" si="6"/>
        <v>244</v>
      </c>
      <c r="C272" s="18" t="s">
        <v>241</v>
      </c>
      <c r="D272" s="94">
        <v>10</v>
      </c>
      <c r="E272" s="483" t="s">
        <v>19</v>
      </c>
      <c r="F272" s="137" t="str">
        <f>IF(F271&gt;1,"ERROR, seleccionar només una S","")</f>
        <v/>
      </c>
      <c r="G272" s="139"/>
      <c r="H272" s="139"/>
      <c r="I272" s="139"/>
    </row>
    <row r="273" spans="1:9" s="9" customFormat="1" ht="30.75" thickBot="1" x14ac:dyDescent="0.3">
      <c r="A273" s="739"/>
      <c r="B273" s="14">
        <f t="shared" si="6"/>
        <v>245</v>
      </c>
      <c r="C273" s="18" t="s">
        <v>242</v>
      </c>
      <c r="D273" s="95">
        <v>15</v>
      </c>
      <c r="E273" s="480" t="s">
        <v>19</v>
      </c>
      <c r="F273" s="137"/>
      <c r="G273" s="139"/>
      <c r="H273" s="139"/>
      <c r="I273" s="139"/>
    </row>
    <row r="274" spans="1:9" s="9" customFormat="1" ht="15" x14ac:dyDescent="0.25">
      <c r="A274" s="739"/>
      <c r="B274" s="14">
        <f t="shared" si="6"/>
        <v>246</v>
      </c>
      <c r="C274" s="18" t="s">
        <v>155</v>
      </c>
      <c r="D274" s="484">
        <v>0</v>
      </c>
      <c r="E274" s="640" t="s">
        <v>19</v>
      </c>
      <c r="F274" s="139"/>
      <c r="G274" s="139"/>
      <c r="H274" s="139"/>
      <c r="I274" s="139"/>
    </row>
    <row r="275" spans="1:9" s="9" customFormat="1" ht="15" x14ac:dyDescent="0.25">
      <c r="A275" s="739"/>
      <c r="B275" s="14">
        <f t="shared" si="6"/>
        <v>247</v>
      </c>
      <c r="C275" s="18" t="s">
        <v>156</v>
      </c>
      <c r="D275" s="15">
        <v>5</v>
      </c>
      <c r="E275" s="494" t="s">
        <v>19</v>
      </c>
      <c r="F275" s="139"/>
      <c r="G275" s="139"/>
      <c r="H275" s="139"/>
      <c r="I275" s="139"/>
    </row>
    <row r="276" spans="1:9" s="9" customFormat="1" thickBot="1" x14ac:dyDescent="0.3">
      <c r="A276" s="739"/>
      <c r="B276" s="14">
        <f t="shared" si="6"/>
        <v>248</v>
      </c>
      <c r="C276" s="18" t="s">
        <v>157</v>
      </c>
      <c r="D276" s="413">
        <v>10</v>
      </c>
      <c r="E276" s="663" t="s">
        <v>19</v>
      </c>
      <c r="F276" s="139">
        <f>COUNTIF(E277:E278,"s")</f>
        <v>0</v>
      </c>
      <c r="G276" s="139"/>
      <c r="H276" s="139"/>
      <c r="I276" s="139"/>
    </row>
    <row r="277" spans="1:9" s="9" customFormat="1" ht="15" x14ac:dyDescent="0.25">
      <c r="A277" s="739"/>
      <c r="B277" s="14">
        <f t="shared" si="6"/>
        <v>249</v>
      </c>
      <c r="C277" s="18" t="s">
        <v>158</v>
      </c>
      <c r="D277" s="94">
        <v>10</v>
      </c>
      <c r="E277" s="483" t="s">
        <v>19</v>
      </c>
      <c r="F277" s="137" t="str">
        <f>IF(F276&gt;1,"ERROR, seleccionar només una S","")</f>
        <v/>
      </c>
      <c r="G277" s="139"/>
      <c r="H277" s="139"/>
      <c r="I277" s="139"/>
    </row>
    <row r="278" spans="1:9" s="9" customFormat="1" thickBot="1" x14ac:dyDescent="0.3">
      <c r="A278" s="739"/>
      <c r="B278" s="14">
        <f t="shared" si="6"/>
        <v>250</v>
      </c>
      <c r="C278" s="18" t="s">
        <v>159</v>
      </c>
      <c r="D278" s="95">
        <v>15</v>
      </c>
      <c r="E278" s="480" t="s">
        <v>19</v>
      </c>
      <c r="F278" s="137"/>
      <c r="G278" s="139"/>
      <c r="H278" s="139"/>
      <c r="I278" s="139"/>
    </row>
    <row r="279" spans="1:9" s="9" customFormat="1" ht="30" x14ac:dyDescent="0.25">
      <c r="A279" s="739"/>
      <c r="B279" s="14">
        <f t="shared" si="6"/>
        <v>251</v>
      </c>
      <c r="C279" s="18" t="s">
        <v>160</v>
      </c>
      <c r="D279" s="484">
        <v>0</v>
      </c>
      <c r="E279" s="640" t="s">
        <v>19</v>
      </c>
      <c r="F279" s="139"/>
      <c r="G279" s="139"/>
      <c r="H279" s="139"/>
      <c r="I279" s="139"/>
    </row>
    <row r="280" spans="1:9" s="9" customFormat="1" ht="30" x14ac:dyDescent="0.25">
      <c r="A280" s="739"/>
      <c r="B280" s="14">
        <f t="shared" si="6"/>
        <v>252</v>
      </c>
      <c r="C280" s="18" t="s">
        <v>243</v>
      </c>
      <c r="D280" s="15">
        <v>5</v>
      </c>
      <c r="E280" s="494" t="s">
        <v>19</v>
      </c>
      <c r="F280" s="139"/>
      <c r="G280" s="139"/>
      <c r="H280" s="139"/>
      <c r="I280" s="139"/>
    </row>
    <row r="281" spans="1:9" s="9" customFormat="1" ht="15" x14ac:dyDescent="0.25">
      <c r="A281" s="739"/>
      <c r="B281" s="14">
        <f t="shared" si="6"/>
        <v>253</v>
      </c>
      <c r="C281" s="18" t="s">
        <v>161</v>
      </c>
      <c r="D281" s="15">
        <v>5</v>
      </c>
      <c r="E281" s="494" t="s">
        <v>19</v>
      </c>
      <c r="F281" s="139"/>
      <c r="G281" s="139"/>
      <c r="H281" s="139"/>
      <c r="I281" s="139"/>
    </row>
    <row r="282" spans="1:9" s="9" customFormat="1" ht="30" x14ac:dyDescent="0.25">
      <c r="A282" s="739"/>
      <c r="B282" s="14">
        <f t="shared" si="6"/>
        <v>254</v>
      </c>
      <c r="C282" s="18" t="s">
        <v>428</v>
      </c>
      <c r="D282" s="15">
        <v>10</v>
      </c>
      <c r="E282" s="494" t="s">
        <v>19</v>
      </c>
      <c r="F282" s="139"/>
      <c r="G282" s="139"/>
      <c r="H282" s="139"/>
      <c r="I282" s="139"/>
    </row>
    <row r="283" spans="1:9" s="9" customFormat="1" ht="45" x14ac:dyDescent="0.25">
      <c r="A283" s="739"/>
      <c r="B283" s="14">
        <f t="shared" si="6"/>
        <v>255</v>
      </c>
      <c r="C283" s="18" t="s">
        <v>429</v>
      </c>
      <c r="D283" s="15">
        <v>10</v>
      </c>
      <c r="E283" s="494" t="s">
        <v>19</v>
      </c>
      <c r="F283" s="139"/>
      <c r="G283" s="139"/>
      <c r="H283" s="139"/>
      <c r="I283" s="139"/>
    </row>
    <row r="284" spans="1:9" s="9" customFormat="1" ht="45" x14ac:dyDescent="0.25">
      <c r="A284" s="739"/>
      <c r="B284" s="14">
        <f t="shared" si="6"/>
        <v>256</v>
      </c>
      <c r="C284" s="41" t="s">
        <v>430</v>
      </c>
      <c r="D284" s="15">
        <v>10</v>
      </c>
      <c r="E284" s="494" t="s">
        <v>19</v>
      </c>
      <c r="F284" s="139"/>
      <c r="G284" s="139"/>
      <c r="H284" s="139"/>
      <c r="I284" s="139"/>
    </row>
    <row r="285" spans="1:9" s="9" customFormat="1" ht="15" x14ac:dyDescent="0.25">
      <c r="A285" s="739"/>
      <c r="B285" s="14">
        <f t="shared" si="6"/>
        <v>257</v>
      </c>
      <c r="C285" s="41" t="s">
        <v>447</v>
      </c>
      <c r="D285" s="15">
        <v>15</v>
      </c>
      <c r="E285" s="494" t="s">
        <v>19</v>
      </c>
      <c r="F285" s="139"/>
      <c r="G285" s="139"/>
      <c r="H285" s="139"/>
      <c r="I285" s="139"/>
    </row>
    <row r="286" spans="1:9" s="9" customFormat="1" ht="15" x14ac:dyDescent="0.25">
      <c r="A286" s="739"/>
      <c r="B286" s="14">
        <f t="shared" si="6"/>
        <v>258</v>
      </c>
      <c r="C286" s="629" t="s">
        <v>401</v>
      </c>
      <c r="D286" s="15">
        <v>5</v>
      </c>
      <c r="E286" s="494" t="s">
        <v>19</v>
      </c>
      <c r="F286" s="139"/>
      <c r="G286" s="139"/>
      <c r="H286" s="139"/>
      <c r="I286" s="139"/>
    </row>
    <row r="287" spans="1:9" s="9" customFormat="1" ht="15" x14ac:dyDescent="0.25">
      <c r="A287" s="739"/>
      <c r="B287" s="14">
        <f t="shared" si="6"/>
        <v>259</v>
      </c>
      <c r="C287" s="18" t="s">
        <v>162</v>
      </c>
      <c r="D287" s="351">
        <v>0</v>
      </c>
      <c r="E287" s="494" t="s">
        <v>19</v>
      </c>
      <c r="F287" s="139"/>
      <c r="G287" s="139"/>
      <c r="H287" s="139"/>
      <c r="I287" s="139"/>
    </row>
    <row r="288" spans="1:9" s="9" customFormat="1" ht="30" x14ac:dyDescent="0.25">
      <c r="A288" s="739"/>
      <c r="B288" s="14">
        <f t="shared" si="6"/>
        <v>260</v>
      </c>
      <c r="C288" s="41" t="s">
        <v>163</v>
      </c>
      <c r="D288" s="15">
        <v>5</v>
      </c>
      <c r="E288" s="494" t="s">
        <v>19</v>
      </c>
      <c r="F288" s="139"/>
      <c r="G288" s="139"/>
      <c r="H288" s="139"/>
      <c r="I288" s="139"/>
    </row>
    <row r="289" spans="1:9" s="9" customFormat="1" ht="45.75" thickBot="1" x14ac:dyDescent="0.3">
      <c r="A289" s="739"/>
      <c r="B289" s="50">
        <f t="shared" si="6"/>
        <v>261</v>
      </c>
      <c r="C289" s="619" t="s">
        <v>244</v>
      </c>
      <c r="D289" s="370">
        <v>0</v>
      </c>
      <c r="E289" s="544" t="s">
        <v>19</v>
      </c>
      <c r="F289" s="139"/>
      <c r="G289" s="139"/>
      <c r="H289" s="139"/>
      <c r="I289" s="139"/>
    </row>
    <row r="290" spans="1:9" s="9" customFormat="1" thickBot="1" x14ac:dyDescent="0.3">
      <c r="A290" s="759" t="s">
        <v>266</v>
      </c>
      <c r="B290" s="730"/>
      <c r="C290" s="730"/>
      <c r="D290" s="755"/>
      <c r="E290" s="210" t="s">
        <v>19</v>
      </c>
      <c r="F290" s="139"/>
      <c r="G290" s="139"/>
      <c r="H290" s="139"/>
      <c r="I290" s="139"/>
    </row>
    <row r="291" spans="1:9" s="9" customFormat="1" thickBot="1" x14ac:dyDescent="0.3">
      <c r="A291" s="740" t="s">
        <v>164</v>
      </c>
      <c r="B291" s="13">
        <f>B289+1</f>
        <v>262</v>
      </c>
      <c r="C291" s="647" t="s">
        <v>349</v>
      </c>
      <c r="D291" s="636">
        <v>10</v>
      </c>
      <c r="E291" s="645" t="s">
        <v>19</v>
      </c>
      <c r="F291" s="139">
        <f>COUNTIF(E292:E293,"s")</f>
        <v>0</v>
      </c>
      <c r="G291" s="139"/>
      <c r="H291" s="139"/>
      <c r="I291" s="139"/>
    </row>
    <row r="292" spans="1:9" s="9" customFormat="1" ht="30" x14ac:dyDescent="0.25">
      <c r="A292" s="715"/>
      <c r="B292" s="14">
        <f t="shared" si="6"/>
        <v>263</v>
      </c>
      <c r="C292" s="41" t="s">
        <v>165</v>
      </c>
      <c r="D292" s="94">
        <v>15</v>
      </c>
      <c r="E292" s="483" t="s">
        <v>19</v>
      </c>
      <c r="F292" s="137" t="str">
        <f>IF(F291&gt;1,"ERROR, seleccionar només una S","")</f>
        <v/>
      </c>
      <c r="G292" s="139"/>
      <c r="H292" s="139"/>
      <c r="I292" s="139"/>
    </row>
    <row r="293" spans="1:9" s="9" customFormat="1" ht="30.75" thickBot="1" x14ac:dyDescent="0.3">
      <c r="A293" s="715"/>
      <c r="B293" s="14">
        <f t="shared" si="6"/>
        <v>264</v>
      </c>
      <c r="C293" s="41" t="s">
        <v>166</v>
      </c>
      <c r="D293" s="95">
        <v>20</v>
      </c>
      <c r="E293" s="480" t="s">
        <v>19</v>
      </c>
      <c r="F293" s="137"/>
      <c r="G293" s="139"/>
      <c r="H293" s="139"/>
      <c r="I293" s="139"/>
    </row>
    <row r="294" spans="1:9" s="9" customFormat="1" ht="15" x14ac:dyDescent="0.25">
      <c r="A294" s="715"/>
      <c r="B294" s="14">
        <f t="shared" si="6"/>
        <v>265</v>
      </c>
      <c r="C294" s="41" t="s">
        <v>167</v>
      </c>
      <c r="D294" s="405">
        <v>20</v>
      </c>
      <c r="E294" s="640" t="s">
        <v>19</v>
      </c>
      <c r="F294" s="139"/>
      <c r="G294" s="139"/>
      <c r="H294" s="139"/>
      <c r="I294" s="139"/>
    </row>
    <row r="295" spans="1:9" s="9" customFormat="1" ht="15" x14ac:dyDescent="0.25">
      <c r="A295" s="715"/>
      <c r="B295" s="14">
        <f t="shared" si="6"/>
        <v>266</v>
      </c>
      <c r="C295" s="41" t="s">
        <v>168</v>
      </c>
      <c r="D295" s="15">
        <v>5</v>
      </c>
      <c r="E295" s="494" t="s">
        <v>19</v>
      </c>
      <c r="F295" s="139"/>
      <c r="G295" s="139"/>
      <c r="H295" s="139"/>
      <c r="I295" s="139"/>
    </row>
    <row r="296" spans="1:9" s="9" customFormat="1" ht="15" x14ac:dyDescent="0.25">
      <c r="A296" s="715"/>
      <c r="B296" s="14">
        <f t="shared" si="6"/>
        <v>267</v>
      </c>
      <c r="C296" s="41" t="s">
        <v>119</v>
      </c>
      <c r="D296" s="351">
        <v>0</v>
      </c>
      <c r="E296" s="494" t="s">
        <v>19</v>
      </c>
      <c r="F296" s="139"/>
      <c r="G296" s="139"/>
      <c r="H296" s="139"/>
      <c r="I296" s="139"/>
    </row>
    <row r="297" spans="1:9" s="9" customFormat="1" ht="45" x14ac:dyDescent="0.25">
      <c r="A297" s="715"/>
      <c r="B297" s="14">
        <f t="shared" si="6"/>
        <v>268</v>
      </c>
      <c r="C297" s="41" t="s">
        <v>350</v>
      </c>
      <c r="D297" s="351">
        <v>0</v>
      </c>
      <c r="E297" s="494" t="s">
        <v>19</v>
      </c>
      <c r="F297" s="139"/>
      <c r="G297" s="139"/>
      <c r="H297" s="139"/>
      <c r="I297" s="139"/>
    </row>
    <row r="298" spans="1:9" s="9" customFormat="1" ht="45" x14ac:dyDescent="0.25">
      <c r="A298" s="715"/>
      <c r="B298" s="14">
        <f t="shared" ref="B298:B342" si="7">B297+1</f>
        <v>269</v>
      </c>
      <c r="C298" s="41" t="s">
        <v>402</v>
      </c>
      <c r="D298" s="351">
        <v>0</v>
      </c>
      <c r="E298" s="494" t="s">
        <v>19</v>
      </c>
      <c r="F298" s="139"/>
      <c r="G298" s="139"/>
      <c r="H298" s="139"/>
      <c r="I298" s="139"/>
    </row>
    <row r="299" spans="1:9" s="9" customFormat="1" ht="15" x14ac:dyDescent="0.25">
      <c r="A299" s="722" t="s">
        <v>169</v>
      </c>
      <c r="B299" s="14">
        <f t="shared" si="7"/>
        <v>270</v>
      </c>
      <c r="C299" s="41" t="s">
        <v>170</v>
      </c>
      <c r="D299" s="15">
        <v>5</v>
      </c>
      <c r="E299" s="494" t="s">
        <v>19</v>
      </c>
      <c r="F299" s="139"/>
      <c r="G299" s="139"/>
      <c r="H299" s="139"/>
      <c r="I299" s="139"/>
    </row>
    <row r="300" spans="1:9" s="9" customFormat="1" ht="15" x14ac:dyDescent="0.25">
      <c r="A300" s="723"/>
      <c r="B300" s="14">
        <f t="shared" si="7"/>
        <v>271</v>
      </c>
      <c r="C300" s="18" t="s">
        <v>171</v>
      </c>
      <c r="D300" s="15">
        <v>5</v>
      </c>
      <c r="E300" s="494" t="s">
        <v>19</v>
      </c>
      <c r="F300" s="139"/>
      <c r="G300" s="139"/>
      <c r="H300" s="139"/>
      <c r="I300" s="139"/>
    </row>
    <row r="301" spans="1:9" s="9" customFormat="1" ht="30" x14ac:dyDescent="0.25">
      <c r="A301" s="654" t="s">
        <v>172</v>
      </c>
      <c r="B301" s="14">
        <f t="shared" si="7"/>
        <v>272</v>
      </c>
      <c r="C301" s="16" t="s">
        <v>173</v>
      </c>
      <c r="D301" s="351">
        <v>0</v>
      </c>
      <c r="E301" s="494" t="s">
        <v>19</v>
      </c>
      <c r="F301" s="139"/>
      <c r="G301" s="139"/>
      <c r="H301" s="139"/>
      <c r="I301" s="139"/>
    </row>
    <row r="302" spans="1:9" s="9" customFormat="1" ht="30" x14ac:dyDescent="0.25">
      <c r="A302" s="652" t="s">
        <v>11</v>
      </c>
      <c r="B302" s="14">
        <f t="shared" si="7"/>
        <v>273</v>
      </c>
      <c r="C302" s="630" t="s">
        <v>12</v>
      </c>
      <c r="D302" s="351">
        <v>0</v>
      </c>
      <c r="E302" s="494" t="s">
        <v>19</v>
      </c>
      <c r="F302" s="139"/>
      <c r="G302" s="139"/>
      <c r="H302" s="139"/>
      <c r="I302" s="139"/>
    </row>
    <row r="303" spans="1:9" s="9" customFormat="1" ht="30" x14ac:dyDescent="0.25">
      <c r="A303" s="725" t="s">
        <v>18</v>
      </c>
      <c r="B303" s="14">
        <f t="shared" si="7"/>
        <v>274</v>
      </c>
      <c r="C303" s="18" t="s">
        <v>174</v>
      </c>
      <c r="D303" s="351">
        <v>0</v>
      </c>
      <c r="E303" s="494" t="s">
        <v>19</v>
      </c>
      <c r="F303" s="139"/>
      <c r="G303" s="139"/>
      <c r="H303" s="139"/>
      <c r="I303" s="139"/>
    </row>
    <row r="304" spans="1:9" s="9" customFormat="1" ht="15" x14ac:dyDescent="0.25">
      <c r="A304" s="725"/>
      <c r="B304" s="14">
        <f t="shared" si="7"/>
        <v>275</v>
      </c>
      <c r="C304" s="41" t="s">
        <v>175</v>
      </c>
      <c r="D304" s="351">
        <v>0</v>
      </c>
      <c r="E304" s="494" t="s">
        <v>19</v>
      </c>
      <c r="F304" s="139"/>
      <c r="G304" s="139"/>
      <c r="H304" s="139"/>
      <c r="I304" s="139"/>
    </row>
    <row r="305" spans="1:9" s="9" customFormat="1" ht="15" x14ac:dyDescent="0.25">
      <c r="A305" s="725"/>
      <c r="B305" s="14">
        <f t="shared" si="7"/>
        <v>276</v>
      </c>
      <c r="C305" s="41" t="s">
        <v>176</v>
      </c>
      <c r="D305" s="351">
        <v>0</v>
      </c>
      <c r="E305" s="494" t="s">
        <v>19</v>
      </c>
      <c r="F305" s="139"/>
      <c r="G305" s="139"/>
      <c r="H305" s="139"/>
      <c r="I305" s="139"/>
    </row>
    <row r="306" spans="1:9" s="9" customFormat="1" ht="15" x14ac:dyDescent="0.25">
      <c r="A306" s="725"/>
      <c r="B306" s="14">
        <f t="shared" si="7"/>
        <v>277</v>
      </c>
      <c r="C306" s="41" t="s">
        <v>177</v>
      </c>
      <c r="D306" s="14">
        <v>20</v>
      </c>
      <c r="E306" s="494" t="s">
        <v>19</v>
      </c>
      <c r="F306" s="139"/>
      <c r="G306" s="139"/>
      <c r="H306" s="139"/>
      <c r="I306" s="139"/>
    </row>
    <row r="307" spans="1:9" s="9" customFormat="1" ht="15" x14ac:dyDescent="0.25">
      <c r="A307" s="725"/>
      <c r="B307" s="14">
        <f t="shared" si="7"/>
        <v>278</v>
      </c>
      <c r="C307" s="41" t="s">
        <v>178</v>
      </c>
      <c r="D307" s="351">
        <v>0</v>
      </c>
      <c r="E307" s="494" t="s">
        <v>19</v>
      </c>
      <c r="F307" s="139"/>
      <c r="G307" s="139"/>
      <c r="H307" s="139"/>
      <c r="I307" s="139"/>
    </row>
    <row r="308" spans="1:9" s="9" customFormat="1" ht="15" x14ac:dyDescent="0.25">
      <c r="A308" s="725"/>
      <c r="B308" s="14">
        <f t="shared" si="7"/>
        <v>279</v>
      </c>
      <c r="C308" s="18" t="s">
        <v>179</v>
      </c>
      <c r="D308" s="15">
        <v>10</v>
      </c>
      <c r="E308" s="494" t="s">
        <v>19</v>
      </c>
      <c r="F308" s="139"/>
      <c r="G308" s="139"/>
      <c r="H308" s="139"/>
      <c r="I308" s="139"/>
    </row>
    <row r="309" spans="1:9" s="9" customFormat="1" ht="15" x14ac:dyDescent="0.25">
      <c r="A309" s="725"/>
      <c r="B309" s="14">
        <f t="shared" si="7"/>
        <v>280</v>
      </c>
      <c r="C309" s="18" t="s">
        <v>119</v>
      </c>
      <c r="D309" s="351">
        <v>0</v>
      </c>
      <c r="E309" s="494" t="s">
        <v>19</v>
      </c>
      <c r="F309" s="139"/>
      <c r="G309" s="139"/>
      <c r="H309" s="139"/>
      <c r="I309" s="139"/>
    </row>
    <row r="310" spans="1:9" s="9" customFormat="1" ht="15" x14ac:dyDescent="0.25">
      <c r="A310" s="725"/>
      <c r="B310" s="14">
        <f t="shared" si="7"/>
        <v>281</v>
      </c>
      <c r="C310" s="18" t="s">
        <v>431</v>
      </c>
      <c r="D310" s="351">
        <v>0</v>
      </c>
      <c r="E310" s="494" t="s">
        <v>19</v>
      </c>
      <c r="F310" s="139"/>
      <c r="G310" s="139"/>
      <c r="H310" s="139"/>
      <c r="I310" s="139"/>
    </row>
    <row r="311" spans="1:9" s="9" customFormat="1" ht="30" x14ac:dyDescent="0.25">
      <c r="A311" s="725"/>
      <c r="B311" s="14">
        <f t="shared" si="7"/>
        <v>282</v>
      </c>
      <c r="C311" s="20" t="s">
        <v>484</v>
      </c>
      <c r="D311" s="351">
        <v>0</v>
      </c>
      <c r="E311" s="494" t="s">
        <v>19</v>
      </c>
      <c r="F311" s="139"/>
      <c r="G311" s="139"/>
      <c r="H311" s="139"/>
      <c r="I311" s="139"/>
    </row>
    <row r="312" spans="1:9" s="9" customFormat="1" ht="15" x14ac:dyDescent="0.25">
      <c r="A312" s="725"/>
      <c r="B312" s="14">
        <f t="shared" si="7"/>
        <v>283</v>
      </c>
      <c r="C312" s="18" t="s">
        <v>180</v>
      </c>
      <c r="D312" s="15">
        <v>15</v>
      </c>
      <c r="E312" s="494" t="s">
        <v>19</v>
      </c>
      <c r="F312" s="139"/>
      <c r="G312" s="139"/>
      <c r="H312" s="139"/>
      <c r="I312" s="139"/>
    </row>
    <row r="313" spans="1:9" s="9" customFormat="1" ht="15" x14ac:dyDescent="0.25">
      <c r="A313" s="725"/>
      <c r="B313" s="14">
        <f t="shared" si="7"/>
        <v>284</v>
      </c>
      <c r="C313" s="18" t="s">
        <v>181</v>
      </c>
      <c r="D313" s="15">
        <v>15</v>
      </c>
      <c r="E313" s="494" t="s">
        <v>19</v>
      </c>
      <c r="F313" s="139"/>
      <c r="G313" s="139"/>
      <c r="H313" s="139"/>
      <c r="I313" s="139"/>
    </row>
    <row r="314" spans="1:9" s="9" customFormat="1" ht="15" x14ac:dyDescent="0.25">
      <c r="A314" s="725"/>
      <c r="B314" s="14">
        <f t="shared" si="7"/>
        <v>285</v>
      </c>
      <c r="C314" s="18" t="s">
        <v>182</v>
      </c>
      <c r="D314" s="15">
        <v>15</v>
      </c>
      <c r="E314" s="494" t="s">
        <v>19</v>
      </c>
      <c r="F314" s="139"/>
      <c r="G314" s="139"/>
      <c r="H314" s="139"/>
      <c r="I314" s="139"/>
    </row>
    <row r="315" spans="1:9" s="9" customFormat="1" ht="15" x14ac:dyDescent="0.25">
      <c r="A315" s="725"/>
      <c r="B315" s="14">
        <f t="shared" si="7"/>
        <v>286</v>
      </c>
      <c r="C315" s="18" t="s">
        <v>183</v>
      </c>
      <c r="D315" s="15">
        <v>15</v>
      </c>
      <c r="E315" s="494" t="s">
        <v>19</v>
      </c>
      <c r="F315" s="139"/>
      <c r="G315" s="139"/>
      <c r="H315" s="139"/>
      <c r="I315" s="139"/>
    </row>
    <row r="316" spans="1:9" s="9" customFormat="1" ht="15" x14ac:dyDescent="0.25">
      <c r="A316" s="725"/>
      <c r="B316" s="14">
        <f t="shared" si="7"/>
        <v>287</v>
      </c>
      <c r="C316" s="18" t="s">
        <v>184</v>
      </c>
      <c r="D316" s="15">
        <v>5</v>
      </c>
      <c r="E316" s="494" t="s">
        <v>19</v>
      </c>
      <c r="F316" s="139"/>
      <c r="G316" s="139"/>
      <c r="H316" s="139"/>
      <c r="I316" s="139"/>
    </row>
    <row r="317" spans="1:9" s="9" customFormat="1" ht="15" x14ac:dyDescent="0.25">
      <c r="A317" s="725"/>
      <c r="B317" s="14">
        <f t="shared" si="7"/>
        <v>288</v>
      </c>
      <c r="C317" s="18" t="s">
        <v>185</v>
      </c>
      <c r="D317" s="15">
        <v>15</v>
      </c>
      <c r="E317" s="494" t="s">
        <v>19</v>
      </c>
      <c r="F317" s="139"/>
      <c r="G317" s="139"/>
      <c r="H317" s="139"/>
      <c r="I317" s="139"/>
    </row>
    <row r="318" spans="1:9" s="9" customFormat="1" ht="15" x14ac:dyDescent="0.25">
      <c r="A318" s="725"/>
      <c r="B318" s="14">
        <f t="shared" si="7"/>
        <v>289</v>
      </c>
      <c r="C318" s="41" t="s">
        <v>186</v>
      </c>
      <c r="D318" s="15">
        <v>10</v>
      </c>
      <c r="E318" s="494" t="s">
        <v>19</v>
      </c>
      <c r="F318" s="139"/>
      <c r="G318" s="139"/>
      <c r="H318" s="139"/>
      <c r="I318" s="139"/>
    </row>
    <row r="319" spans="1:9" s="9" customFormat="1" ht="15" x14ac:dyDescent="0.25">
      <c r="A319" s="725"/>
      <c r="B319" s="14">
        <f t="shared" si="7"/>
        <v>290</v>
      </c>
      <c r="C319" s="18" t="s">
        <v>187</v>
      </c>
      <c r="D319" s="351">
        <v>0</v>
      </c>
      <c r="E319" s="494" t="s">
        <v>19</v>
      </c>
      <c r="F319" s="139"/>
      <c r="G319" s="139"/>
      <c r="H319" s="139"/>
      <c r="I319" s="139"/>
    </row>
    <row r="320" spans="1:9" s="9" customFormat="1" ht="15" x14ac:dyDescent="0.25">
      <c r="A320" s="725"/>
      <c r="B320" s="14">
        <f t="shared" si="7"/>
        <v>291</v>
      </c>
      <c r="C320" s="18" t="s">
        <v>188</v>
      </c>
      <c r="D320" s="351">
        <v>0</v>
      </c>
      <c r="E320" s="494" t="s">
        <v>19</v>
      </c>
      <c r="F320" s="139"/>
      <c r="G320" s="139"/>
      <c r="H320" s="139"/>
      <c r="I320" s="139"/>
    </row>
    <row r="321" spans="1:9" s="9" customFormat="1" ht="15" x14ac:dyDescent="0.25">
      <c r="A321" s="725"/>
      <c r="B321" s="14">
        <f t="shared" si="7"/>
        <v>292</v>
      </c>
      <c r="C321" s="18" t="s">
        <v>352</v>
      </c>
      <c r="D321" s="15">
        <v>5</v>
      </c>
      <c r="E321" s="494" t="s">
        <v>19</v>
      </c>
      <c r="F321" s="139"/>
      <c r="G321" s="139"/>
      <c r="H321" s="139"/>
      <c r="I321" s="139"/>
    </row>
    <row r="322" spans="1:9" s="9" customFormat="1" ht="15" x14ac:dyDescent="0.25">
      <c r="A322" s="722"/>
      <c r="B322" s="14">
        <f t="shared" si="7"/>
        <v>293</v>
      </c>
      <c r="C322" s="121" t="s">
        <v>189</v>
      </c>
      <c r="D322" s="15">
        <v>5</v>
      </c>
      <c r="E322" s="494" t="s">
        <v>19</v>
      </c>
      <c r="F322" s="139"/>
      <c r="G322" s="139"/>
      <c r="H322" s="139"/>
      <c r="I322" s="139"/>
    </row>
    <row r="323" spans="1:9" s="9" customFormat="1" ht="15" x14ac:dyDescent="0.25">
      <c r="A323" s="725"/>
      <c r="B323" s="14">
        <f t="shared" si="7"/>
        <v>294</v>
      </c>
      <c r="C323" s="18" t="s">
        <v>190</v>
      </c>
      <c r="D323" s="351">
        <v>0</v>
      </c>
      <c r="E323" s="494" t="s">
        <v>19</v>
      </c>
      <c r="F323" s="139"/>
      <c r="G323" s="139"/>
      <c r="H323" s="139"/>
      <c r="I323" s="139"/>
    </row>
    <row r="324" spans="1:9" s="9" customFormat="1" ht="30.75" thickBot="1" x14ac:dyDescent="0.3">
      <c r="A324" s="723" t="s">
        <v>191</v>
      </c>
      <c r="B324" s="14">
        <f t="shared" si="7"/>
        <v>295</v>
      </c>
      <c r="C324" s="18" t="s">
        <v>481</v>
      </c>
      <c r="D324" s="413">
        <v>5</v>
      </c>
      <c r="E324" s="663" t="s">
        <v>19</v>
      </c>
      <c r="F324" s="139">
        <f>COUNTIF(E325:E326,"s")</f>
        <v>0</v>
      </c>
      <c r="G324" s="139"/>
      <c r="H324" s="139"/>
      <c r="I324" s="139"/>
    </row>
    <row r="325" spans="1:9" s="9" customFormat="1" ht="34.5" customHeight="1" x14ac:dyDescent="0.25">
      <c r="A325" s="725"/>
      <c r="B325" s="14">
        <f t="shared" si="7"/>
        <v>296</v>
      </c>
      <c r="C325" s="18" t="s">
        <v>482</v>
      </c>
      <c r="D325" s="94">
        <v>5</v>
      </c>
      <c r="E325" s="483" t="s">
        <v>19</v>
      </c>
      <c r="F325" s="137" t="str">
        <f>IF(F324&gt;1,"ERROR, seleccionar només una S","")</f>
        <v/>
      </c>
      <c r="G325" s="139"/>
      <c r="H325" s="139"/>
      <c r="I325" s="139"/>
    </row>
    <row r="326" spans="1:9" s="9" customFormat="1" ht="35.25" customHeight="1" thickBot="1" x14ac:dyDescent="0.3">
      <c r="A326" s="725"/>
      <c r="B326" s="14">
        <f t="shared" si="7"/>
        <v>297</v>
      </c>
      <c r="C326" s="18" t="s">
        <v>483</v>
      </c>
      <c r="D326" s="95">
        <v>10</v>
      </c>
      <c r="E326" s="480" t="s">
        <v>19</v>
      </c>
      <c r="F326" s="137"/>
      <c r="G326" s="139"/>
      <c r="H326" s="139"/>
      <c r="I326" s="139"/>
    </row>
    <row r="327" spans="1:9" s="9" customFormat="1" thickBot="1" x14ac:dyDescent="0.3">
      <c r="A327" s="725"/>
      <c r="B327" s="14">
        <f t="shared" si="7"/>
        <v>298</v>
      </c>
      <c r="C327" s="18" t="s">
        <v>245</v>
      </c>
      <c r="D327" s="636">
        <v>15</v>
      </c>
      <c r="E327" s="645" t="s">
        <v>19</v>
      </c>
      <c r="F327" s="139">
        <f>COUNTIF(E328:E330,"s")</f>
        <v>0</v>
      </c>
      <c r="G327" s="139"/>
      <c r="H327" s="139"/>
      <c r="I327" s="139"/>
    </row>
    <row r="328" spans="1:9" s="9" customFormat="1" ht="15" x14ac:dyDescent="0.25">
      <c r="A328" s="725"/>
      <c r="B328" s="14">
        <f t="shared" si="7"/>
        <v>299</v>
      </c>
      <c r="C328" s="18" t="s">
        <v>246</v>
      </c>
      <c r="D328" s="94">
        <v>5</v>
      </c>
      <c r="E328" s="483" t="s">
        <v>19</v>
      </c>
      <c r="F328" s="137" t="str">
        <f>IF(F327&gt;1,"ERROR, seleccionar només una S","")</f>
        <v/>
      </c>
      <c r="G328" s="139"/>
      <c r="H328" s="139"/>
      <c r="I328" s="139"/>
    </row>
    <row r="329" spans="1:9" s="9" customFormat="1" ht="30" x14ac:dyDescent="0.25">
      <c r="A329" s="725"/>
      <c r="B329" s="14">
        <f t="shared" si="7"/>
        <v>300</v>
      </c>
      <c r="C329" s="18" t="s">
        <v>192</v>
      </c>
      <c r="D329" s="96">
        <v>10</v>
      </c>
      <c r="E329" s="479" t="s">
        <v>19</v>
      </c>
      <c r="F329" s="137"/>
      <c r="G329" s="139"/>
      <c r="H329" s="139"/>
      <c r="I329" s="139"/>
    </row>
    <row r="330" spans="1:9" s="9" customFormat="1" ht="30.75" thickBot="1" x14ac:dyDescent="0.3">
      <c r="A330" s="725"/>
      <c r="B330" s="14">
        <f t="shared" si="7"/>
        <v>301</v>
      </c>
      <c r="C330" s="18" t="s">
        <v>393</v>
      </c>
      <c r="D330" s="95">
        <v>15</v>
      </c>
      <c r="E330" s="480" t="s">
        <v>19</v>
      </c>
      <c r="F330" s="137"/>
      <c r="G330" s="139"/>
      <c r="H330" s="139"/>
      <c r="I330" s="139"/>
    </row>
    <row r="331" spans="1:9" s="9" customFormat="1" ht="30" x14ac:dyDescent="0.25">
      <c r="A331" s="654" t="s">
        <v>193</v>
      </c>
      <c r="B331" s="14">
        <f t="shared" si="7"/>
        <v>302</v>
      </c>
      <c r="C331" s="18" t="s">
        <v>194</v>
      </c>
      <c r="D331" s="484">
        <v>0</v>
      </c>
      <c r="E331" s="640" t="s">
        <v>19</v>
      </c>
      <c r="F331" s="139"/>
      <c r="G331" s="139"/>
      <c r="H331" s="139"/>
      <c r="I331" s="139"/>
    </row>
    <row r="332" spans="1:9" s="9" customFormat="1" ht="15" x14ac:dyDescent="0.25">
      <c r="A332" s="725" t="s">
        <v>29</v>
      </c>
      <c r="B332" s="14">
        <f t="shared" si="7"/>
        <v>303</v>
      </c>
      <c r="C332" s="18" t="s">
        <v>351</v>
      </c>
      <c r="D332" s="15">
        <v>5</v>
      </c>
      <c r="E332" s="494" t="s">
        <v>19</v>
      </c>
      <c r="F332" s="139"/>
      <c r="G332" s="139"/>
      <c r="H332" s="139"/>
      <c r="I332" s="139"/>
    </row>
    <row r="333" spans="1:9" s="9" customFormat="1" ht="15" x14ac:dyDescent="0.25">
      <c r="A333" s="725"/>
      <c r="B333" s="14">
        <f t="shared" si="7"/>
        <v>304</v>
      </c>
      <c r="C333" s="18" t="s">
        <v>247</v>
      </c>
      <c r="D333" s="15">
        <v>5</v>
      </c>
      <c r="E333" s="494" t="s">
        <v>19</v>
      </c>
      <c r="F333" s="139"/>
      <c r="G333" s="139"/>
      <c r="H333" s="139"/>
      <c r="I333" s="139"/>
    </row>
    <row r="334" spans="1:9" s="9" customFormat="1" ht="15" x14ac:dyDescent="0.25">
      <c r="A334" s="725"/>
      <c r="B334" s="14">
        <f t="shared" si="7"/>
        <v>305</v>
      </c>
      <c r="C334" s="18" t="s">
        <v>195</v>
      </c>
      <c r="D334" s="15">
        <v>5</v>
      </c>
      <c r="E334" s="494" t="s">
        <v>19</v>
      </c>
      <c r="F334" s="139"/>
      <c r="G334" s="139"/>
      <c r="H334" s="139"/>
      <c r="I334" s="139"/>
    </row>
    <row r="335" spans="1:9" s="9" customFormat="1" ht="15" x14ac:dyDescent="0.25">
      <c r="A335" s="725"/>
      <c r="B335" s="14">
        <f t="shared" si="7"/>
        <v>306</v>
      </c>
      <c r="C335" s="18" t="s">
        <v>196</v>
      </c>
      <c r="D335" s="15">
        <v>5</v>
      </c>
      <c r="E335" s="494" t="s">
        <v>19</v>
      </c>
      <c r="F335" s="139"/>
      <c r="G335" s="139"/>
      <c r="H335" s="139"/>
      <c r="I335" s="139"/>
    </row>
    <row r="336" spans="1:9" s="9" customFormat="1" ht="15" x14ac:dyDescent="0.25">
      <c r="A336" s="725"/>
      <c r="B336" s="14">
        <f t="shared" si="7"/>
        <v>307</v>
      </c>
      <c r="C336" s="41" t="s">
        <v>215</v>
      </c>
      <c r="D336" s="15">
        <v>5</v>
      </c>
      <c r="E336" s="494" t="s">
        <v>19</v>
      </c>
      <c r="F336" s="139"/>
      <c r="G336" s="139"/>
      <c r="H336" s="139"/>
      <c r="I336" s="139"/>
    </row>
    <row r="337" spans="1:9" s="9" customFormat="1" ht="15" x14ac:dyDescent="0.25">
      <c r="A337" s="725"/>
      <c r="B337" s="14">
        <f t="shared" si="7"/>
        <v>308</v>
      </c>
      <c r="C337" s="41" t="s">
        <v>448</v>
      </c>
      <c r="D337" s="15">
        <v>5</v>
      </c>
      <c r="E337" s="494" t="s">
        <v>19</v>
      </c>
      <c r="F337" s="139"/>
      <c r="G337" s="139"/>
      <c r="H337" s="139"/>
      <c r="I337" s="139"/>
    </row>
    <row r="338" spans="1:9" s="9" customFormat="1" ht="15" x14ac:dyDescent="0.25">
      <c r="A338" s="725"/>
      <c r="B338" s="14">
        <f t="shared" si="7"/>
        <v>309</v>
      </c>
      <c r="C338" s="41" t="s">
        <v>197</v>
      </c>
      <c r="D338" s="15">
        <v>5</v>
      </c>
      <c r="E338" s="494" t="s">
        <v>19</v>
      </c>
      <c r="F338" s="139"/>
      <c r="G338" s="139"/>
      <c r="H338" s="139"/>
      <c r="I338" s="139"/>
    </row>
    <row r="339" spans="1:9" s="9" customFormat="1" ht="30" x14ac:dyDescent="0.25">
      <c r="A339" s="725"/>
      <c r="B339" s="14">
        <f t="shared" si="7"/>
        <v>310</v>
      </c>
      <c r="C339" s="18" t="s">
        <v>394</v>
      </c>
      <c r="D339" s="15">
        <v>10</v>
      </c>
      <c r="E339" s="494" t="s">
        <v>19</v>
      </c>
      <c r="F339" s="139"/>
      <c r="G339" s="139"/>
      <c r="H339" s="139"/>
      <c r="I339" s="139"/>
    </row>
    <row r="340" spans="1:9" s="9" customFormat="1" ht="30" x14ac:dyDescent="0.25">
      <c r="A340" s="725"/>
      <c r="B340" s="14">
        <f t="shared" si="7"/>
        <v>311</v>
      </c>
      <c r="C340" s="18" t="s">
        <v>198</v>
      </c>
      <c r="D340" s="360">
        <v>5</v>
      </c>
      <c r="E340" s="494" t="s">
        <v>19</v>
      </c>
      <c r="F340" s="139"/>
      <c r="G340" s="139"/>
      <c r="H340" s="139"/>
      <c r="I340" s="139"/>
    </row>
    <row r="341" spans="1:9" s="9" customFormat="1" ht="15" x14ac:dyDescent="0.25">
      <c r="A341" s="725"/>
      <c r="B341" s="14">
        <f t="shared" si="7"/>
        <v>312</v>
      </c>
      <c r="C341" s="18" t="s">
        <v>199</v>
      </c>
      <c r="D341" s="351">
        <v>0</v>
      </c>
      <c r="E341" s="494" t="s">
        <v>19</v>
      </c>
      <c r="F341" s="139"/>
      <c r="G341" s="139"/>
      <c r="H341" s="139"/>
      <c r="I341" s="139"/>
    </row>
    <row r="342" spans="1:9" s="9" customFormat="1" thickBot="1" x14ac:dyDescent="0.3">
      <c r="A342" s="726"/>
      <c r="B342" s="21">
        <f t="shared" si="7"/>
        <v>313</v>
      </c>
      <c r="C342" s="52" t="s">
        <v>200</v>
      </c>
      <c r="D342" s="370">
        <v>0</v>
      </c>
      <c r="E342" s="544" t="s">
        <v>19</v>
      </c>
      <c r="F342" s="139"/>
      <c r="G342" s="139"/>
      <c r="H342" s="139"/>
      <c r="I342" s="139"/>
    </row>
    <row r="343" spans="1:9" s="9" customFormat="1" thickBot="1" x14ac:dyDescent="0.3">
      <c r="A343" s="22"/>
      <c r="B343" s="23"/>
      <c r="C343" s="666" t="s">
        <v>221</v>
      </c>
      <c r="D343" s="664">
        <v>487</v>
      </c>
      <c r="E343" s="8"/>
      <c r="F343" s="139"/>
      <c r="G343" s="139"/>
      <c r="H343" s="139"/>
      <c r="I343" s="139"/>
    </row>
    <row r="344" spans="1:9" s="9" customFormat="1" ht="15" x14ac:dyDescent="0.25">
      <c r="A344" s="22"/>
      <c r="B344" s="23"/>
      <c r="C344" s="557" t="s">
        <v>274</v>
      </c>
      <c r="D344" s="547">
        <f>IF(E220="S",SUMIF($E$221:$E$227,"S",D221:D227),"NO APLICA")</f>
        <v>0</v>
      </c>
      <c r="E344" s="8"/>
      <c r="F344" s="139"/>
      <c r="G344" s="139"/>
      <c r="H344" s="139"/>
      <c r="I344" s="139"/>
    </row>
    <row r="345" spans="1:9" s="9" customFormat="1" ht="15" x14ac:dyDescent="0.25">
      <c r="A345" s="22"/>
      <c r="B345" s="23"/>
      <c r="C345" s="537" t="s">
        <v>271</v>
      </c>
      <c r="D345" s="218" t="str">
        <f>IF(E267="S",SUMIF($E$268:$E$289,"S",D268:D289),"NO APLICA")</f>
        <v>NO APLICA</v>
      </c>
      <c r="E345" s="8"/>
      <c r="F345" s="139"/>
      <c r="G345" s="139"/>
      <c r="H345" s="139"/>
      <c r="I345" s="139"/>
    </row>
    <row r="346" spans="1:9" s="9" customFormat="1" ht="15" x14ac:dyDescent="0.25">
      <c r="A346" s="22"/>
      <c r="B346" s="23"/>
      <c r="C346" s="537" t="s">
        <v>272</v>
      </c>
      <c r="D346" s="218" t="str">
        <f>IF(E290="s",SUMIF($E$291:$E$298,"S",D291:D298),"NO APLICA")</f>
        <v>NO APLICA</v>
      </c>
      <c r="E346" s="8"/>
      <c r="F346" s="139"/>
      <c r="G346" s="139"/>
      <c r="H346" s="139"/>
      <c r="I346" s="139"/>
    </row>
    <row r="347" spans="1:9" s="9" customFormat="1" thickBot="1" x14ac:dyDescent="0.3">
      <c r="A347" s="22"/>
      <c r="B347" s="23"/>
      <c r="C347" s="538" t="s">
        <v>275</v>
      </c>
      <c r="D347" s="224">
        <f>(SUMIF($E$213:$E$219,"S",D213:D219)+(SUMIF($E$299:$E$342,"s",D299:D342)))+(SUMIF($E$229:$E$266,"s",D229:D266))</f>
        <v>0</v>
      </c>
      <c r="E347" s="8"/>
      <c r="F347" s="139"/>
      <c r="G347" s="139"/>
      <c r="H347" s="139"/>
      <c r="I347" s="139"/>
    </row>
    <row r="348" spans="1:9" s="9" customFormat="1" thickBot="1" x14ac:dyDescent="0.3">
      <c r="A348" s="22"/>
      <c r="B348" s="23"/>
      <c r="C348" s="222" t="s">
        <v>273</v>
      </c>
      <c r="D348" s="223">
        <f>SUM(D344:D347)</f>
        <v>0</v>
      </c>
      <c r="E348" s="8"/>
      <c r="F348" s="139"/>
      <c r="G348" s="139"/>
      <c r="H348" s="139"/>
      <c r="I348" s="139"/>
    </row>
    <row r="349" spans="1:9" s="9" customFormat="1" thickBot="1" x14ac:dyDescent="0.3">
      <c r="A349" s="22"/>
      <c r="B349" s="23"/>
      <c r="C349" s="219"/>
      <c r="D349" s="220">
        <f>D348/D343</f>
        <v>0</v>
      </c>
      <c r="E349" s="221"/>
      <c r="F349" s="139"/>
      <c r="G349" s="139"/>
      <c r="H349" s="139"/>
      <c r="I349" s="139"/>
    </row>
    <row r="350" spans="1:9" s="9" customFormat="1" thickBot="1" x14ac:dyDescent="0.3">
      <c r="A350" s="22"/>
      <c r="B350" s="23"/>
      <c r="C350" s="45"/>
      <c r="D350" s="26"/>
      <c r="E350" s="8"/>
      <c r="F350" s="139"/>
      <c r="G350" s="139"/>
      <c r="H350" s="139"/>
      <c r="I350" s="139"/>
    </row>
    <row r="351" spans="1:9" s="9" customFormat="1" thickBot="1" x14ac:dyDescent="0.3">
      <c r="A351" s="27"/>
      <c r="B351" s="28"/>
      <c r="C351" s="558" t="s">
        <v>287</v>
      </c>
      <c r="D351" s="546">
        <f>COUNTIF(D213:D342,"=0")</f>
        <v>58</v>
      </c>
      <c r="E351" s="115"/>
      <c r="F351" s="139"/>
      <c r="G351" s="139"/>
      <c r="H351" s="139"/>
      <c r="I351" s="139"/>
    </row>
    <row r="352" spans="1:9" s="32" customFormat="1" ht="15" x14ac:dyDescent="0.25">
      <c r="A352" s="30"/>
      <c r="B352" s="28"/>
      <c r="C352" s="559" t="s">
        <v>283</v>
      </c>
      <c r="D352" s="155">
        <f>IF(E220="s",COUNTIFS(D221:D227,"=0",$E$221:$E$227,"=S"),"OBLIGATORI")</f>
        <v>0</v>
      </c>
      <c r="E352" s="115"/>
      <c r="F352" s="70"/>
      <c r="G352" s="70"/>
      <c r="H352" s="70"/>
      <c r="I352" s="70"/>
    </row>
    <row r="353" spans="1:9" s="32" customFormat="1" ht="15" x14ac:dyDescent="0.25">
      <c r="A353" s="30"/>
      <c r="B353" s="28"/>
      <c r="C353" s="302" t="s">
        <v>284</v>
      </c>
      <c r="D353" s="226" t="str">
        <f>IF(E267="S",COUNTIFS(D268:D289,"=0",$E$268:$E$289,"=S"),"NO APLICA")</f>
        <v>NO APLICA</v>
      </c>
      <c r="E353" s="115"/>
      <c r="F353" s="70"/>
      <c r="G353" s="70"/>
      <c r="H353" s="70"/>
      <c r="I353" s="70"/>
    </row>
    <row r="354" spans="1:9" s="32" customFormat="1" ht="15" x14ac:dyDescent="0.25">
      <c r="A354" s="30"/>
      <c r="B354" s="28"/>
      <c r="C354" s="302" t="s">
        <v>285</v>
      </c>
      <c r="D354" s="226" t="str">
        <f>IF(E290="S",COUNTIFS(D291:D298,"=0",$E$291:$E$298,"=S"),"NO APLICA")</f>
        <v>NO APLICA</v>
      </c>
      <c r="E354" s="115"/>
      <c r="F354" s="70"/>
      <c r="G354" s="70"/>
      <c r="H354" s="70"/>
      <c r="I354" s="70"/>
    </row>
    <row r="355" spans="1:9" s="32" customFormat="1" thickBot="1" x14ac:dyDescent="0.3">
      <c r="A355" s="30"/>
      <c r="B355" s="28"/>
      <c r="C355" s="555" t="s">
        <v>383</v>
      </c>
      <c r="D355" s="230">
        <f>COUNTIFS(D213:D219,"=0",$E$213:$E$219,"=S")+COUNTIFS(D299:D342,"=0",$E$299:$E$342,"=S")+COUNTIFS(D229:D266,"=0",$E$229:$E$266,"=S")</f>
        <v>0</v>
      </c>
      <c r="E355" s="115"/>
      <c r="F355" s="70"/>
      <c r="G355" s="70"/>
      <c r="H355" s="70"/>
      <c r="I355" s="70"/>
    </row>
    <row r="356" spans="1:9" s="32" customFormat="1" thickBot="1" x14ac:dyDescent="0.3">
      <c r="A356" s="30"/>
      <c r="B356" s="28"/>
      <c r="C356" s="204" t="s">
        <v>223</v>
      </c>
      <c r="D356" s="231">
        <f>SUM(D352:D355)</f>
        <v>0</v>
      </c>
      <c r="E356" s="115"/>
      <c r="F356" s="70"/>
      <c r="G356" s="70"/>
      <c r="H356" s="70"/>
      <c r="I356" s="70"/>
    </row>
    <row r="357" spans="1:9" s="32" customFormat="1" thickBot="1" x14ac:dyDescent="0.3">
      <c r="A357" s="30"/>
      <c r="B357" s="28"/>
      <c r="C357" s="228"/>
      <c r="D357" s="72">
        <f>D356/D351</f>
        <v>0</v>
      </c>
      <c r="E357" s="202"/>
      <c r="F357" s="70"/>
      <c r="G357" s="70"/>
      <c r="H357" s="70"/>
      <c r="I357" s="70"/>
    </row>
    <row r="358" spans="1:9" s="9" customFormat="1" ht="15" x14ac:dyDescent="0.25">
      <c r="A358" s="44"/>
      <c r="B358" s="44"/>
      <c r="C358" s="45"/>
      <c r="D358" s="229"/>
      <c r="E358" s="8"/>
      <c r="F358" s="139"/>
      <c r="G358" s="139"/>
      <c r="H358" s="139"/>
      <c r="I358" s="139"/>
    </row>
    <row r="359" spans="1:9" s="9" customFormat="1" thickBot="1" x14ac:dyDescent="0.3">
      <c r="A359" s="53"/>
      <c r="B359" s="53"/>
      <c r="C359" s="53"/>
      <c r="D359" s="54"/>
      <c r="E359" s="54"/>
      <c r="F359" s="139"/>
      <c r="G359" s="139"/>
      <c r="H359" s="139"/>
      <c r="I359" s="139"/>
    </row>
    <row r="360" spans="1:9" s="9" customFormat="1" thickBot="1" x14ac:dyDescent="0.3">
      <c r="A360" s="718" t="s">
        <v>201</v>
      </c>
      <c r="B360" s="719"/>
      <c r="C360" s="719"/>
      <c r="D360" s="147"/>
      <c r="E360" s="148"/>
      <c r="F360" s="139"/>
      <c r="G360" s="139"/>
      <c r="H360" s="139"/>
      <c r="I360" s="139"/>
    </row>
    <row r="361" spans="1:9" s="9" customFormat="1" ht="15.75" customHeight="1" thickBot="1" x14ac:dyDescent="0.3">
      <c r="A361" s="741" t="s">
        <v>270</v>
      </c>
      <c r="B361" s="742"/>
      <c r="C361" s="742"/>
      <c r="D361" s="743"/>
      <c r="E361" s="210" t="s">
        <v>19</v>
      </c>
      <c r="F361" s="139"/>
      <c r="G361" s="139"/>
      <c r="H361" s="139"/>
      <c r="I361" s="139"/>
    </row>
    <row r="362" spans="1:9" s="9" customFormat="1" ht="15" customHeight="1" x14ac:dyDescent="0.25">
      <c r="A362" s="744" t="s">
        <v>449</v>
      </c>
      <c r="B362" s="14">
        <f>B342+1</f>
        <v>314</v>
      </c>
      <c r="C362" s="19" t="s">
        <v>450</v>
      </c>
      <c r="D362" s="438">
        <v>5</v>
      </c>
      <c r="E362" s="640" t="s">
        <v>19</v>
      </c>
      <c r="F362" s="139"/>
      <c r="G362" s="139"/>
      <c r="H362" s="139"/>
      <c r="I362" s="139"/>
    </row>
    <row r="363" spans="1:9" s="9" customFormat="1" ht="30" x14ac:dyDescent="0.25">
      <c r="A363" s="724"/>
      <c r="B363" s="14">
        <f t="shared" ref="B363:B379" si="8">B362+1</f>
        <v>315</v>
      </c>
      <c r="C363" s="19" t="s">
        <v>249</v>
      </c>
      <c r="D363" s="58">
        <v>10</v>
      </c>
      <c r="E363" s="494" t="s">
        <v>19</v>
      </c>
      <c r="F363" s="139"/>
      <c r="G363" s="139"/>
      <c r="H363" s="139"/>
      <c r="I363" s="139"/>
    </row>
    <row r="364" spans="1:9" s="9" customFormat="1" ht="15" x14ac:dyDescent="0.25">
      <c r="A364" s="724"/>
      <c r="B364" s="14">
        <f t="shared" si="8"/>
        <v>316</v>
      </c>
      <c r="C364" s="19" t="s">
        <v>203</v>
      </c>
      <c r="D364" s="58">
        <v>10</v>
      </c>
      <c r="E364" s="494" t="s">
        <v>19</v>
      </c>
      <c r="F364" s="139"/>
      <c r="G364" s="139"/>
      <c r="H364" s="139"/>
      <c r="I364" s="139"/>
    </row>
    <row r="365" spans="1:9" s="9" customFormat="1" ht="15" customHeight="1" x14ac:dyDescent="0.25">
      <c r="A365" s="724"/>
      <c r="B365" s="14">
        <f t="shared" si="8"/>
        <v>317</v>
      </c>
      <c r="C365" s="19" t="s">
        <v>250</v>
      </c>
      <c r="D365" s="58">
        <v>10</v>
      </c>
      <c r="E365" s="494" t="s">
        <v>19</v>
      </c>
      <c r="F365" s="139"/>
      <c r="G365" s="139"/>
      <c r="H365" s="139"/>
      <c r="I365" s="139"/>
    </row>
    <row r="366" spans="1:9" s="9" customFormat="1" ht="15" x14ac:dyDescent="0.25">
      <c r="A366" s="724"/>
      <c r="B366" s="14">
        <f t="shared" si="8"/>
        <v>318</v>
      </c>
      <c r="C366" s="19" t="s">
        <v>251</v>
      </c>
      <c r="D366" s="58">
        <v>20</v>
      </c>
      <c r="E366" s="494" t="s">
        <v>19</v>
      </c>
      <c r="F366" s="139"/>
      <c r="G366" s="139"/>
      <c r="H366" s="139"/>
      <c r="I366" s="139"/>
    </row>
    <row r="367" spans="1:9" s="9" customFormat="1" ht="15" x14ac:dyDescent="0.25">
      <c r="A367" s="724"/>
      <c r="B367" s="14">
        <f t="shared" si="8"/>
        <v>319</v>
      </c>
      <c r="C367" s="19" t="s">
        <v>403</v>
      </c>
      <c r="D367" s="58">
        <v>20</v>
      </c>
      <c r="E367" s="494" t="s">
        <v>19</v>
      </c>
      <c r="F367" s="139"/>
      <c r="G367" s="139"/>
      <c r="H367" s="139"/>
      <c r="I367" s="139"/>
    </row>
    <row r="368" spans="1:9" s="9" customFormat="1" ht="17.25" x14ac:dyDescent="0.25">
      <c r="A368" s="724"/>
      <c r="B368" s="14">
        <f t="shared" si="8"/>
        <v>320</v>
      </c>
      <c r="C368" s="19" t="s">
        <v>252</v>
      </c>
      <c r="D368" s="58">
        <v>10</v>
      </c>
      <c r="E368" s="494" t="s">
        <v>19</v>
      </c>
      <c r="F368" s="139"/>
      <c r="G368" s="139"/>
      <c r="H368" s="139"/>
      <c r="I368" s="139"/>
    </row>
    <row r="369" spans="1:9" s="9" customFormat="1" thickBot="1" x14ac:dyDescent="0.3">
      <c r="A369" s="745"/>
      <c r="B369" s="14">
        <f t="shared" si="8"/>
        <v>321</v>
      </c>
      <c r="C369" s="19" t="s">
        <v>204</v>
      </c>
      <c r="D369" s="439">
        <v>10</v>
      </c>
      <c r="E369" s="494" t="s">
        <v>19</v>
      </c>
      <c r="F369" s="139"/>
      <c r="G369" s="139"/>
      <c r="H369" s="139"/>
      <c r="I369" s="139"/>
    </row>
    <row r="370" spans="1:9" s="9" customFormat="1" thickBot="1" x14ac:dyDescent="0.3">
      <c r="A370" s="273" t="s">
        <v>29</v>
      </c>
      <c r="B370" s="274"/>
      <c r="C370" s="274"/>
      <c r="D370" s="274"/>
      <c r="E370" s="606" t="s">
        <v>19</v>
      </c>
      <c r="F370" s="139"/>
      <c r="G370" s="139"/>
      <c r="H370" s="139"/>
      <c r="I370" s="139"/>
    </row>
    <row r="371" spans="1:9" s="9" customFormat="1" ht="15" x14ac:dyDescent="0.25">
      <c r="A371" s="724" t="s">
        <v>29</v>
      </c>
      <c r="B371" s="14">
        <f>B369+1</f>
        <v>322</v>
      </c>
      <c r="C371" s="40" t="s">
        <v>202</v>
      </c>
      <c r="D371" s="55">
        <v>5</v>
      </c>
      <c r="E371" s="640" t="s">
        <v>19</v>
      </c>
      <c r="F371" s="139"/>
      <c r="G371" s="139"/>
      <c r="H371" s="139"/>
      <c r="I371" s="139"/>
    </row>
    <row r="372" spans="1:9" s="9" customFormat="1" ht="45" x14ac:dyDescent="0.25">
      <c r="A372" s="724"/>
      <c r="B372" s="14">
        <f t="shared" si="8"/>
        <v>323</v>
      </c>
      <c r="C372" s="307" t="s">
        <v>451</v>
      </c>
      <c r="D372" s="14">
        <v>10</v>
      </c>
      <c r="E372" s="494" t="s">
        <v>19</v>
      </c>
      <c r="F372" s="139"/>
      <c r="G372" s="139"/>
      <c r="H372" s="139"/>
      <c r="I372" s="139"/>
    </row>
    <row r="373" spans="1:9" s="9" customFormat="1" ht="30" x14ac:dyDescent="0.25">
      <c r="A373" s="724"/>
      <c r="B373" s="14">
        <f t="shared" si="8"/>
        <v>324</v>
      </c>
      <c r="C373" s="40" t="s">
        <v>454</v>
      </c>
      <c r="D373" s="65">
        <v>10</v>
      </c>
      <c r="E373" s="494" t="s">
        <v>19</v>
      </c>
      <c r="F373" s="139"/>
      <c r="G373" s="139"/>
      <c r="H373" s="139"/>
      <c r="I373" s="139"/>
    </row>
    <row r="374" spans="1:9" s="9" customFormat="1" ht="15" x14ac:dyDescent="0.25">
      <c r="A374" s="724"/>
      <c r="B374" s="14">
        <f t="shared" si="8"/>
        <v>325</v>
      </c>
      <c r="C374" s="49" t="s">
        <v>248</v>
      </c>
      <c r="D374" s="55">
        <v>5</v>
      </c>
      <c r="E374" s="494" t="s">
        <v>19</v>
      </c>
      <c r="F374" s="139"/>
      <c r="G374" s="139"/>
      <c r="H374" s="139"/>
      <c r="I374" s="139"/>
    </row>
    <row r="375" spans="1:9" s="9" customFormat="1" ht="30" x14ac:dyDescent="0.25">
      <c r="A375" s="724"/>
      <c r="B375" s="14">
        <f t="shared" si="8"/>
        <v>326</v>
      </c>
      <c r="C375" s="49" t="s">
        <v>205</v>
      </c>
      <c r="D375" s="55">
        <v>5</v>
      </c>
      <c r="E375" s="494" t="s">
        <v>19</v>
      </c>
      <c r="F375" s="139"/>
      <c r="G375" s="139"/>
      <c r="H375" s="139"/>
      <c r="I375" s="139"/>
    </row>
    <row r="376" spans="1:9" s="9" customFormat="1" ht="30" x14ac:dyDescent="0.25">
      <c r="A376" s="724"/>
      <c r="B376" s="14">
        <f t="shared" si="8"/>
        <v>327</v>
      </c>
      <c r="C376" s="42" t="s">
        <v>206</v>
      </c>
      <c r="D376" s="65">
        <v>10</v>
      </c>
      <c r="E376" s="494" t="s">
        <v>19</v>
      </c>
      <c r="F376" s="139"/>
      <c r="G376" s="139"/>
      <c r="H376" s="139"/>
      <c r="I376" s="139"/>
    </row>
    <row r="377" spans="1:9" s="9" customFormat="1" ht="15" x14ac:dyDescent="0.25">
      <c r="A377" s="724"/>
      <c r="B377" s="14">
        <f t="shared" si="8"/>
        <v>328</v>
      </c>
      <c r="C377" s="42" t="s">
        <v>253</v>
      </c>
      <c r="D377" s="65">
        <v>10</v>
      </c>
      <c r="E377" s="494" t="s">
        <v>19</v>
      </c>
      <c r="F377" s="139"/>
      <c r="G377" s="139"/>
      <c r="H377" s="139"/>
      <c r="I377" s="139"/>
    </row>
    <row r="378" spans="1:9" s="9" customFormat="1" ht="15" x14ac:dyDescent="0.25">
      <c r="A378" s="724"/>
      <c r="B378" s="14">
        <f t="shared" si="8"/>
        <v>329</v>
      </c>
      <c r="C378" s="40" t="s">
        <v>254</v>
      </c>
      <c r="D378" s="65">
        <v>10</v>
      </c>
      <c r="E378" s="494" t="s">
        <v>19</v>
      </c>
      <c r="F378" s="139"/>
      <c r="G378" s="139"/>
      <c r="H378" s="139"/>
      <c r="I378" s="139"/>
    </row>
    <row r="379" spans="1:9" s="9" customFormat="1" thickBot="1" x14ac:dyDescent="0.3">
      <c r="A379" s="745"/>
      <c r="B379" s="21">
        <f t="shared" si="8"/>
        <v>330</v>
      </c>
      <c r="C379" s="308" t="s">
        <v>207</v>
      </c>
      <c r="D379" s="21">
        <v>15</v>
      </c>
      <c r="E379" s="544" t="s">
        <v>19</v>
      </c>
      <c r="F379" s="139"/>
      <c r="G379" s="139"/>
      <c r="H379" s="139"/>
      <c r="I379" s="139"/>
    </row>
    <row r="380" spans="1:9" s="9" customFormat="1" ht="15" x14ac:dyDescent="0.25">
      <c r="A380" s="22"/>
      <c r="B380" s="23"/>
      <c r="C380" s="503" t="s">
        <v>221</v>
      </c>
      <c r="D380" s="501">
        <v>175</v>
      </c>
      <c r="E380" s="156"/>
      <c r="F380" s="139"/>
      <c r="G380" s="139"/>
      <c r="H380" s="139"/>
      <c r="I380" s="139"/>
    </row>
    <row r="381" spans="1:9" s="9" customFormat="1" ht="15" x14ac:dyDescent="0.25">
      <c r="A381" s="22"/>
      <c r="B381" s="23"/>
      <c r="C381" s="504" t="s">
        <v>452</v>
      </c>
      <c r="D381" s="259" t="str">
        <f>IF(E361="S",SUMIF($E$362:$E$369,"S",D362:D369),"NO APLICA")</f>
        <v>NO APLICA</v>
      </c>
      <c r="E381" s="156"/>
      <c r="F381" s="139"/>
      <c r="G381" s="139"/>
      <c r="H381" s="139"/>
      <c r="I381" s="139"/>
    </row>
    <row r="382" spans="1:9" s="9" customFormat="1" thickBot="1" x14ac:dyDescent="0.3">
      <c r="A382" s="22"/>
      <c r="B382" s="23"/>
      <c r="C382" s="505" t="s">
        <v>453</v>
      </c>
      <c r="D382" s="502">
        <f>(SUMIF($E$371:$E$379,"S",D371:D379))</f>
        <v>0</v>
      </c>
      <c r="E382" s="156"/>
      <c r="F382" s="139"/>
      <c r="G382" s="139"/>
      <c r="H382" s="139"/>
      <c r="I382" s="139"/>
    </row>
    <row r="383" spans="1:9" s="9" customFormat="1" thickBot="1" x14ac:dyDescent="0.3">
      <c r="A383" s="22"/>
      <c r="B383" s="23"/>
      <c r="C383" s="222" t="s">
        <v>225</v>
      </c>
      <c r="D383" s="223" t="str">
        <f>IF(E361="s",SUMIF($E$362:$E$379,"S",D362:D379),"NO APLICA")</f>
        <v>NO APLICA</v>
      </c>
      <c r="E383" s="8"/>
      <c r="F383" s="139"/>
      <c r="G383" s="139"/>
      <c r="H383" s="139"/>
      <c r="I383" s="139"/>
    </row>
    <row r="384" spans="1:9" s="9" customFormat="1" thickBot="1" x14ac:dyDescent="0.3">
      <c r="A384" s="22"/>
      <c r="B384" s="23"/>
      <c r="C384" s="24"/>
      <c r="D384" s="196" t="e">
        <f>D383/D380</f>
        <v>#VALUE!</v>
      </c>
      <c r="E384" s="8"/>
      <c r="F384" s="139"/>
      <c r="G384" s="139"/>
      <c r="H384" s="139"/>
      <c r="I384" s="139"/>
    </row>
    <row r="385" spans="1:9" s="9" customFormat="1" thickBot="1" x14ac:dyDescent="0.3">
      <c r="A385" s="22"/>
      <c r="B385" s="23"/>
      <c r="C385" s="25"/>
      <c r="D385" s="26"/>
      <c r="E385" s="8"/>
      <c r="F385" s="139"/>
      <c r="G385" s="139"/>
      <c r="H385" s="139"/>
      <c r="I385" s="139"/>
    </row>
    <row r="386" spans="1:9" s="9" customFormat="1" thickBot="1" x14ac:dyDescent="0.3">
      <c r="A386" s="27"/>
      <c r="B386" s="28"/>
      <c r="C386" s="510" t="s">
        <v>222</v>
      </c>
      <c r="D386" s="197">
        <f>COUNTIF(D362:D379,"=0")</f>
        <v>0</v>
      </c>
      <c r="E386" s="29"/>
      <c r="F386" s="139"/>
      <c r="G386" s="139"/>
      <c r="H386" s="139"/>
      <c r="I386" s="139"/>
    </row>
    <row r="387" spans="1:9" s="9" customFormat="1" ht="15" x14ac:dyDescent="0.25">
      <c r="A387" s="27"/>
      <c r="B387" s="28"/>
      <c r="C387" s="509" t="s">
        <v>476</v>
      </c>
      <c r="D387" s="315" t="str">
        <f>IF(E361="S",COUNTIFS(D362:D369,"=0",$E$362:$E$369,"=S"),"NO APLICA")</f>
        <v>NO APLICA</v>
      </c>
      <c r="E387" s="29"/>
      <c r="F387" s="139"/>
      <c r="G387" s="139"/>
      <c r="H387" s="139"/>
      <c r="I387" s="139"/>
    </row>
    <row r="388" spans="1:9" s="9" customFormat="1" thickBot="1" x14ac:dyDescent="0.3">
      <c r="A388" s="27"/>
      <c r="B388" s="28"/>
      <c r="C388" s="507" t="s">
        <v>477</v>
      </c>
      <c r="D388" s="508">
        <f>COUNTIFS(D371:D379,"=0",$E$371:$E$379,"=S")</f>
        <v>0</v>
      </c>
      <c r="E388" s="29"/>
      <c r="F388" s="139"/>
      <c r="G388" s="139"/>
      <c r="H388" s="139"/>
      <c r="I388" s="139"/>
    </row>
    <row r="389" spans="1:9" s="32" customFormat="1" thickBot="1" x14ac:dyDescent="0.3">
      <c r="A389" s="30"/>
      <c r="B389" s="28"/>
      <c r="C389" s="506" t="s">
        <v>223</v>
      </c>
      <c r="D389" s="279" t="str">
        <f>IF(E361="S",COUNTIFS(D362:D379,"=0",$E$362:$E$379,"=S"),"NO APLICA")</f>
        <v>NO APLICA</v>
      </c>
      <c r="E389" s="31"/>
      <c r="F389" s="70"/>
      <c r="G389" s="70"/>
      <c r="H389" s="70"/>
      <c r="I389" s="70"/>
    </row>
    <row r="390" spans="1:9" s="32" customFormat="1" thickBot="1" x14ac:dyDescent="0.3">
      <c r="A390" s="30"/>
      <c r="B390" s="28"/>
      <c r="C390" s="33"/>
      <c r="D390" s="62">
        <v>1</v>
      </c>
      <c r="E390" s="31"/>
      <c r="F390" s="70"/>
      <c r="G390" s="70"/>
      <c r="H390" s="70"/>
      <c r="I390" s="70"/>
    </row>
    <row r="391" spans="1:9" s="9" customFormat="1" thickBot="1" x14ac:dyDescent="0.3">
      <c r="A391" s="746" t="s">
        <v>262</v>
      </c>
      <c r="B391" s="746"/>
      <c r="C391" s="746"/>
      <c r="D391" s="63"/>
      <c r="E391" s="54"/>
      <c r="F391" s="139"/>
      <c r="G391" s="139"/>
      <c r="H391" s="139"/>
      <c r="I391" s="139"/>
    </row>
    <row r="392" spans="1:9" s="9" customFormat="1" thickBot="1" x14ac:dyDescent="0.3">
      <c r="A392" s="747" t="s">
        <v>263</v>
      </c>
      <c r="B392" s="748"/>
      <c r="C392" s="748"/>
      <c r="D392" s="151"/>
      <c r="E392" s="672"/>
      <c r="F392" s="139"/>
      <c r="G392" s="139"/>
      <c r="H392" s="139"/>
      <c r="I392" s="139"/>
    </row>
    <row r="393" spans="1:9" s="9" customFormat="1" thickBot="1" x14ac:dyDescent="0.3">
      <c r="A393" s="759" t="s">
        <v>264</v>
      </c>
      <c r="B393" s="730"/>
      <c r="C393" s="730"/>
      <c r="D393" s="749"/>
      <c r="E393" s="606" t="s">
        <v>19</v>
      </c>
      <c r="F393" s="139">
        <f>COUNTIF(E394:E396,"s")</f>
        <v>0</v>
      </c>
      <c r="G393" s="139"/>
      <c r="H393" s="139"/>
      <c r="I393" s="139"/>
    </row>
    <row r="394" spans="1:9" s="9" customFormat="1" ht="63" thickBot="1" x14ac:dyDescent="0.3">
      <c r="A394" s="724" t="s">
        <v>208</v>
      </c>
      <c r="B394" s="55">
        <f>+B379</f>
        <v>330</v>
      </c>
      <c r="C394" s="64" t="s">
        <v>404</v>
      </c>
      <c r="D394" s="691">
        <v>10</v>
      </c>
      <c r="E394" s="692" t="s">
        <v>19</v>
      </c>
      <c r="F394" s="137" t="str">
        <f>IF(F393&gt;1,"ERROR, seleccionar només una S","")</f>
        <v/>
      </c>
      <c r="G394" s="139"/>
      <c r="H394" s="139"/>
      <c r="I394" s="139"/>
    </row>
    <row r="395" spans="1:9" s="9" customFormat="1" ht="62.25" x14ac:dyDescent="0.25">
      <c r="A395" s="736"/>
      <c r="B395" s="65">
        <f>B394+1</f>
        <v>331</v>
      </c>
      <c r="C395" s="18" t="s">
        <v>405</v>
      </c>
      <c r="D395" s="677">
        <v>15</v>
      </c>
      <c r="E395" s="634" t="s">
        <v>19</v>
      </c>
      <c r="F395" s="137"/>
      <c r="G395" s="139"/>
      <c r="H395" s="139"/>
      <c r="I395" s="139"/>
    </row>
    <row r="396" spans="1:9" s="9" customFormat="1" ht="63" thickBot="1" x14ac:dyDescent="0.3">
      <c r="A396" s="736"/>
      <c r="B396" s="65">
        <f t="shared" ref="B396:B405" si="9">B395+1</f>
        <v>332</v>
      </c>
      <c r="C396" s="18" t="s">
        <v>406</v>
      </c>
      <c r="D396" s="422">
        <v>20</v>
      </c>
      <c r="E396" s="633" t="s">
        <v>19</v>
      </c>
      <c r="F396" s="137"/>
      <c r="G396" s="139"/>
      <c r="H396" s="139"/>
      <c r="I396" s="139"/>
    </row>
    <row r="397" spans="1:9" s="9" customFormat="1" thickBot="1" x14ac:dyDescent="0.3">
      <c r="A397" s="736"/>
      <c r="B397" s="65">
        <f t="shared" si="9"/>
        <v>333</v>
      </c>
      <c r="C397" s="18" t="s">
        <v>255</v>
      </c>
      <c r="D397" s="673">
        <v>15</v>
      </c>
      <c r="E397" s="645" t="s">
        <v>19</v>
      </c>
      <c r="F397" s="139">
        <f>COUNTIF(E398:E400,"s")</f>
        <v>0</v>
      </c>
      <c r="G397" s="139"/>
      <c r="H397" s="139"/>
      <c r="I397" s="139"/>
    </row>
    <row r="398" spans="1:9" s="9" customFormat="1" ht="30" x14ac:dyDescent="0.25">
      <c r="A398" s="736"/>
      <c r="B398" s="65">
        <f t="shared" si="9"/>
        <v>334</v>
      </c>
      <c r="C398" s="18" t="s">
        <v>256</v>
      </c>
      <c r="D398" s="94">
        <v>5</v>
      </c>
      <c r="E398" s="483" t="s">
        <v>19</v>
      </c>
      <c r="F398" s="137" t="str">
        <f>IF(F397&gt;1,"ERROR, seleccionar només una S","")</f>
        <v/>
      </c>
      <c r="G398" s="139"/>
      <c r="H398" s="139"/>
      <c r="I398" s="139"/>
    </row>
    <row r="399" spans="1:9" s="9" customFormat="1" ht="30" x14ac:dyDescent="0.25">
      <c r="A399" s="736"/>
      <c r="B399" s="65">
        <f t="shared" si="9"/>
        <v>335</v>
      </c>
      <c r="C399" s="18" t="s">
        <v>257</v>
      </c>
      <c r="D399" s="96">
        <v>10</v>
      </c>
      <c r="E399" s="479" t="s">
        <v>19</v>
      </c>
      <c r="F399" s="137"/>
      <c r="G399" s="139"/>
      <c r="H399" s="139"/>
      <c r="I399" s="139"/>
    </row>
    <row r="400" spans="1:9" s="9" customFormat="1" ht="30.75" thickBot="1" x14ac:dyDescent="0.3">
      <c r="A400" s="736"/>
      <c r="B400" s="65">
        <f t="shared" si="9"/>
        <v>336</v>
      </c>
      <c r="C400" s="18" t="s">
        <v>258</v>
      </c>
      <c r="D400" s="95">
        <v>15</v>
      </c>
      <c r="E400" s="480" t="s">
        <v>19</v>
      </c>
      <c r="F400" s="137"/>
      <c r="G400" s="139"/>
      <c r="H400" s="139"/>
      <c r="I400" s="139"/>
    </row>
    <row r="401" spans="1:9" s="9" customFormat="1" ht="32.25" x14ac:dyDescent="0.25">
      <c r="A401" s="736"/>
      <c r="B401" s="65">
        <f t="shared" si="9"/>
        <v>337</v>
      </c>
      <c r="C401" s="19" t="s">
        <v>259</v>
      </c>
      <c r="D401" s="56">
        <v>5</v>
      </c>
      <c r="E401" s="640" t="s">
        <v>19</v>
      </c>
      <c r="F401" s="139"/>
      <c r="G401" s="139"/>
      <c r="H401" s="139"/>
      <c r="I401" s="139"/>
    </row>
    <row r="402" spans="1:9" s="9" customFormat="1" ht="30" x14ac:dyDescent="0.25">
      <c r="A402" s="751"/>
      <c r="B402" s="14">
        <f t="shared" si="9"/>
        <v>338</v>
      </c>
      <c r="C402" s="19" t="s">
        <v>437</v>
      </c>
      <c r="D402" s="39">
        <v>0</v>
      </c>
      <c r="E402" s="624" t="s">
        <v>19</v>
      </c>
      <c r="F402" s="139"/>
      <c r="G402" s="139"/>
      <c r="H402" s="139"/>
      <c r="I402" s="139"/>
    </row>
    <row r="403" spans="1:9" s="9" customFormat="1" ht="15" x14ac:dyDescent="0.25">
      <c r="A403" s="722" t="s">
        <v>214</v>
      </c>
      <c r="B403" s="55">
        <f t="shared" si="9"/>
        <v>339</v>
      </c>
      <c r="C403" s="51" t="s">
        <v>407</v>
      </c>
      <c r="D403" s="56">
        <v>5</v>
      </c>
      <c r="E403" s="494" t="s">
        <v>19</v>
      </c>
      <c r="F403" s="139"/>
      <c r="G403" s="139"/>
      <c r="H403" s="139"/>
      <c r="I403" s="139"/>
    </row>
    <row r="404" spans="1:9" s="9" customFormat="1" ht="15" x14ac:dyDescent="0.25">
      <c r="A404" s="724"/>
      <c r="B404" s="65">
        <f t="shared" si="9"/>
        <v>340</v>
      </c>
      <c r="C404" s="19" t="s">
        <v>209</v>
      </c>
      <c r="D404" s="39">
        <v>0</v>
      </c>
      <c r="E404" s="624" t="s">
        <v>19</v>
      </c>
      <c r="F404" s="139"/>
      <c r="G404" s="139"/>
      <c r="H404" s="139"/>
      <c r="I404" s="139"/>
    </row>
    <row r="405" spans="1:9" s="9" customFormat="1" ht="45.75" thickBot="1" x14ac:dyDescent="0.3">
      <c r="A405" s="745"/>
      <c r="B405" s="21">
        <f t="shared" si="9"/>
        <v>341</v>
      </c>
      <c r="C405" s="369" t="s">
        <v>408</v>
      </c>
      <c r="D405" s="233">
        <v>5</v>
      </c>
      <c r="E405" s="544" t="s">
        <v>19</v>
      </c>
      <c r="F405" s="139"/>
      <c r="G405" s="139"/>
      <c r="H405" s="139"/>
      <c r="I405" s="139"/>
    </row>
    <row r="406" spans="1:9" s="9" customFormat="1" thickBot="1" x14ac:dyDescent="0.3">
      <c r="A406" s="22"/>
      <c r="B406" s="23"/>
      <c r="C406" s="201" t="s">
        <v>221</v>
      </c>
      <c r="D406" s="200">
        <v>65</v>
      </c>
      <c r="E406" s="134"/>
      <c r="F406" s="139"/>
      <c r="G406" s="139"/>
      <c r="H406" s="139"/>
      <c r="I406" s="139"/>
    </row>
    <row r="407" spans="1:9" s="9" customFormat="1" thickBot="1" x14ac:dyDescent="0.3">
      <c r="A407" s="22"/>
      <c r="B407" s="23"/>
      <c r="C407" s="234" t="s">
        <v>226</v>
      </c>
      <c r="D407" s="199">
        <f>SUMIF($E$394:$E$405,"S",D394:D405)</f>
        <v>0</v>
      </c>
      <c r="E407" s="8"/>
      <c r="F407" s="139"/>
      <c r="G407" s="139"/>
      <c r="H407" s="139"/>
      <c r="I407" s="139"/>
    </row>
    <row r="408" spans="1:9" s="9" customFormat="1" thickBot="1" x14ac:dyDescent="0.3">
      <c r="A408" s="22"/>
      <c r="B408" s="23"/>
      <c r="C408" s="219"/>
      <c r="D408" s="196">
        <f>D407/D406</f>
        <v>0</v>
      </c>
      <c r="E408" s="8"/>
      <c r="F408" s="139"/>
      <c r="G408" s="139"/>
      <c r="H408" s="139"/>
      <c r="I408" s="139"/>
    </row>
    <row r="409" spans="1:9" s="9" customFormat="1" thickBot="1" x14ac:dyDescent="0.3">
      <c r="A409" s="22"/>
      <c r="B409" s="23"/>
      <c r="C409" s="25"/>
      <c r="D409" s="26"/>
      <c r="E409" s="8"/>
      <c r="F409" s="139"/>
      <c r="G409" s="139"/>
      <c r="H409" s="139"/>
      <c r="I409" s="139"/>
    </row>
    <row r="410" spans="1:9" s="9" customFormat="1" thickBot="1" x14ac:dyDescent="0.3">
      <c r="A410" s="27"/>
      <c r="B410" s="28"/>
      <c r="C410" s="519" t="s">
        <v>222</v>
      </c>
      <c r="D410" s="203">
        <f>COUNTIF(D394:D405,"=0")</f>
        <v>2</v>
      </c>
      <c r="E410" s="29"/>
      <c r="F410" s="139"/>
      <c r="G410" s="139"/>
      <c r="H410" s="139"/>
      <c r="I410" s="139"/>
    </row>
    <row r="411" spans="1:9" s="32" customFormat="1" thickBot="1" x14ac:dyDescent="0.3">
      <c r="A411" s="30"/>
      <c r="B411" s="28"/>
      <c r="C411" s="204" t="s">
        <v>223</v>
      </c>
      <c r="D411" s="205" t="str">
        <f>IF(E393="S",COUNTIFS(D394:D405,"=0",$E$394:$E$405,"=S"),"NO APLICA")</f>
        <v>NO APLICA</v>
      </c>
      <c r="E411" s="31"/>
      <c r="F411" s="70"/>
      <c r="G411" s="70"/>
      <c r="H411" s="70"/>
      <c r="I411" s="70"/>
    </row>
    <row r="412" spans="1:9" s="32" customFormat="1" thickBot="1" x14ac:dyDescent="0.3">
      <c r="A412" s="30"/>
      <c r="B412" s="28"/>
      <c r="C412" s="33"/>
      <c r="D412" s="62">
        <v>1</v>
      </c>
      <c r="E412" s="31"/>
      <c r="F412" s="70"/>
      <c r="G412" s="70"/>
      <c r="H412" s="70"/>
      <c r="I412" s="70"/>
    </row>
    <row r="413" spans="1:9" s="9" customFormat="1" thickBot="1" x14ac:dyDescent="0.3">
      <c r="A413" s="69"/>
      <c r="B413" s="70"/>
      <c r="C413" s="71"/>
      <c r="D413" s="63"/>
      <c r="E413" s="54"/>
      <c r="F413" s="139"/>
      <c r="G413" s="139"/>
      <c r="H413" s="139"/>
      <c r="I413" s="139"/>
    </row>
    <row r="414" spans="1:9" s="9" customFormat="1" ht="15.75" customHeight="1" thickBot="1" x14ac:dyDescent="0.3">
      <c r="A414" s="718" t="s">
        <v>210</v>
      </c>
      <c r="B414" s="719"/>
      <c r="C414" s="719"/>
      <c r="D414" s="147"/>
      <c r="E414" s="148"/>
      <c r="F414" s="139"/>
      <c r="G414" s="139"/>
      <c r="H414" s="139"/>
      <c r="I414" s="139"/>
    </row>
    <row r="415" spans="1:9" s="9" customFormat="1" ht="30" x14ac:dyDescent="0.25">
      <c r="A415" s="724"/>
      <c r="B415" s="13">
        <f>B405+1</f>
        <v>342</v>
      </c>
      <c r="C415" s="461" t="s">
        <v>260</v>
      </c>
      <c r="D415" s="347">
        <v>0</v>
      </c>
      <c r="E415" s="489" t="s">
        <v>19</v>
      </c>
      <c r="F415" s="139"/>
      <c r="G415" s="139"/>
      <c r="H415" s="139"/>
      <c r="I415" s="139"/>
    </row>
    <row r="416" spans="1:9" s="9" customFormat="1" ht="75" x14ac:dyDescent="0.25">
      <c r="A416" s="724"/>
      <c r="B416" s="14">
        <f>B415+1</f>
        <v>343</v>
      </c>
      <c r="C416" s="19" t="s">
        <v>432</v>
      </c>
      <c r="D416" s="39">
        <v>0</v>
      </c>
      <c r="E416" s="494" t="s">
        <v>19</v>
      </c>
      <c r="F416" s="139"/>
      <c r="G416" s="139"/>
      <c r="H416" s="139"/>
      <c r="I416" s="139"/>
    </row>
    <row r="417" spans="1:9" s="9" customFormat="1" ht="30" x14ac:dyDescent="0.25">
      <c r="A417" s="724"/>
      <c r="B417" s="14">
        <f>B416+1</f>
        <v>344</v>
      </c>
      <c r="C417" s="19" t="s">
        <v>211</v>
      </c>
      <c r="D417" s="57">
        <v>20</v>
      </c>
      <c r="E417" s="494" t="s">
        <v>19</v>
      </c>
      <c r="F417" s="139"/>
      <c r="G417" s="139"/>
      <c r="H417" s="139"/>
      <c r="I417" s="139"/>
    </row>
    <row r="418" spans="1:9" s="9" customFormat="1" ht="30" x14ac:dyDescent="0.25">
      <c r="A418" s="724"/>
      <c r="B418" s="14">
        <f>B417+1</f>
        <v>345</v>
      </c>
      <c r="C418" s="19" t="s">
        <v>433</v>
      </c>
      <c r="D418" s="39">
        <v>0</v>
      </c>
      <c r="E418" s="494" t="s">
        <v>19</v>
      </c>
      <c r="F418" s="139"/>
      <c r="G418" s="139"/>
      <c r="H418" s="139"/>
      <c r="I418" s="139"/>
    </row>
    <row r="419" spans="1:9" s="9" customFormat="1" thickBot="1" x14ac:dyDescent="0.3">
      <c r="A419" s="745"/>
      <c r="B419" s="21">
        <f>B418+1</f>
        <v>346</v>
      </c>
      <c r="C419" s="61" t="s">
        <v>434</v>
      </c>
      <c r="D419" s="152">
        <v>5</v>
      </c>
      <c r="E419" s="494" t="s">
        <v>19</v>
      </c>
      <c r="F419" s="139"/>
      <c r="G419" s="139"/>
      <c r="H419" s="139"/>
      <c r="I419" s="139"/>
    </row>
    <row r="420" spans="1:9" s="9" customFormat="1" thickBot="1" x14ac:dyDescent="0.3">
      <c r="A420" s="22"/>
      <c r="B420" s="23"/>
      <c r="C420" s="201" t="s">
        <v>221</v>
      </c>
      <c r="D420" s="175">
        <v>25</v>
      </c>
      <c r="E420" s="237"/>
      <c r="F420" s="139"/>
      <c r="G420" s="139"/>
      <c r="H420" s="139"/>
      <c r="I420" s="139"/>
    </row>
    <row r="421" spans="1:9" s="9" customFormat="1" thickBot="1" x14ac:dyDescent="0.3">
      <c r="A421" s="22"/>
      <c r="B421" s="23"/>
      <c r="C421" s="234" t="s">
        <v>227</v>
      </c>
      <c r="D421" s="238">
        <f>SUMIF($E$415:$E$419,"S",D415:D419)</f>
        <v>0</v>
      </c>
      <c r="E421" s="221"/>
      <c r="F421" s="139"/>
      <c r="G421" s="139"/>
      <c r="H421" s="139"/>
      <c r="I421" s="139"/>
    </row>
    <row r="422" spans="1:9" s="9" customFormat="1" thickBot="1" x14ac:dyDescent="0.3">
      <c r="A422" s="22"/>
      <c r="B422" s="23"/>
      <c r="C422" s="219"/>
      <c r="D422" s="142">
        <f>D421/D420</f>
        <v>0</v>
      </c>
      <c r="E422" s="221"/>
      <c r="F422" s="139"/>
      <c r="G422" s="139"/>
      <c r="H422" s="139"/>
      <c r="I422" s="139"/>
    </row>
    <row r="423" spans="1:9" s="9" customFormat="1" thickBot="1" x14ac:dyDescent="0.3">
      <c r="A423" s="22"/>
      <c r="B423" s="23"/>
      <c r="C423" s="25"/>
      <c r="D423" s="236"/>
      <c r="E423" s="8"/>
      <c r="F423" s="139"/>
      <c r="G423" s="139"/>
      <c r="H423" s="139"/>
      <c r="I423" s="139"/>
    </row>
    <row r="424" spans="1:9" s="9" customFormat="1" thickBot="1" x14ac:dyDescent="0.3">
      <c r="A424" s="27"/>
      <c r="B424" s="28"/>
      <c r="C424" s="239" t="s">
        <v>222</v>
      </c>
      <c r="D424" s="197">
        <f>COUNTIF(D415:D419,"=0")</f>
        <v>3</v>
      </c>
      <c r="E424" s="29"/>
      <c r="F424" s="139"/>
      <c r="G424" s="139"/>
      <c r="H424" s="139"/>
      <c r="I424" s="139"/>
    </row>
    <row r="425" spans="1:9" s="32" customFormat="1" thickBot="1" x14ac:dyDescent="0.3">
      <c r="A425" s="30"/>
      <c r="B425" s="28"/>
      <c r="C425" s="227" t="s">
        <v>223</v>
      </c>
      <c r="D425" s="240">
        <f>COUNTIFS(D415:D419,"=0",$E$415:$E$419,"=S")</f>
        <v>0</v>
      </c>
      <c r="E425" s="31"/>
      <c r="F425" s="70"/>
      <c r="G425" s="70"/>
      <c r="H425" s="70"/>
      <c r="I425" s="70"/>
    </row>
    <row r="426" spans="1:9" s="32" customFormat="1" thickBot="1" x14ac:dyDescent="0.3">
      <c r="A426" s="30"/>
      <c r="B426" s="28"/>
      <c r="C426" s="33"/>
      <c r="D426" s="241">
        <v>1</v>
      </c>
      <c r="E426" s="31"/>
      <c r="F426" s="70"/>
      <c r="G426" s="70"/>
      <c r="H426" s="70"/>
      <c r="I426" s="70"/>
    </row>
    <row r="427" spans="1:9" s="32" customFormat="1" ht="15" x14ac:dyDescent="0.25">
      <c r="A427" s="140"/>
      <c r="B427" s="28"/>
      <c r="C427" s="141"/>
      <c r="D427" s="142"/>
      <c r="E427" s="116"/>
      <c r="F427" s="70"/>
      <c r="G427" s="70"/>
      <c r="H427" s="70"/>
      <c r="I427" s="70"/>
    </row>
    <row r="428" spans="1:9" s="32" customFormat="1" thickBot="1" x14ac:dyDescent="0.3">
      <c r="A428" s="140"/>
      <c r="B428" s="28"/>
      <c r="C428" s="141"/>
      <c r="D428" s="142"/>
      <c r="E428" s="116"/>
      <c r="F428" s="70"/>
      <c r="G428" s="70"/>
      <c r="H428" s="70"/>
      <c r="I428" s="70"/>
    </row>
    <row r="429" spans="1:9" s="32" customFormat="1" thickBot="1" x14ac:dyDescent="0.3">
      <c r="A429" s="718" t="s">
        <v>356</v>
      </c>
      <c r="B429" s="719"/>
      <c r="C429" s="719"/>
      <c r="D429" s="147"/>
      <c r="E429" s="148"/>
      <c r="F429" s="139">
        <f>(COUNTIF(E430,"N"))+(COUNTIF(E433,"N"))</f>
        <v>2</v>
      </c>
      <c r="G429" s="70"/>
      <c r="H429" s="70"/>
      <c r="I429" s="70"/>
    </row>
    <row r="430" spans="1:9" s="9" customFormat="1" thickBot="1" x14ac:dyDescent="0.3">
      <c r="A430" s="759" t="s">
        <v>367</v>
      </c>
      <c r="B430" s="730"/>
      <c r="C430" s="730"/>
      <c r="D430" s="755"/>
      <c r="E430" s="235" t="s">
        <v>19</v>
      </c>
      <c r="F430" s="9" t="str">
        <f>IF(F429&gt;1,"ERROR, heu de seleccionar mínim una opció","")</f>
        <v>ERROR, heu de seleccionar mínim una opció</v>
      </c>
      <c r="G430" s="139"/>
      <c r="H430" s="139"/>
      <c r="I430" s="139"/>
    </row>
    <row r="431" spans="1:9" s="32" customFormat="1" ht="30.75" thickBot="1" x14ac:dyDescent="0.3">
      <c r="A431" s="790" t="s">
        <v>306</v>
      </c>
      <c r="B431" s="341">
        <f>B419+1</f>
        <v>347</v>
      </c>
      <c r="C431" s="693" t="s">
        <v>435</v>
      </c>
      <c r="D431" s="694">
        <v>0</v>
      </c>
      <c r="E431" s="235" t="s">
        <v>19</v>
      </c>
      <c r="F431" s="139"/>
      <c r="G431" s="70"/>
      <c r="H431" s="70"/>
      <c r="I431" s="70"/>
    </row>
    <row r="432" spans="1:9" s="32" customFormat="1" ht="45.75" thickBot="1" x14ac:dyDescent="0.3">
      <c r="A432" s="799"/>
      <c r="B432" s="84">
        <f>B431+1</f>
        <v>348</v>
      </c>
      <c r="C432" s="464" t="s">
        <v>436</v>
      </c>
      <c r="D432" s="177">
        <v>0</v>
      </c>
      <c r="E432" s="235" t="s">
        <v>19</v>
      </c>
      <c r="F432" s="139"/>
      <c r="G432" s="70"/>
      <c r="H432" s="70"/>
      <c r="I432" s="70"/>
    </row>
    <row r="433" spans="1:9" s="9" customFormat="1" thickBot="1" x14ac:dyDescent="0.3">
      <c r="A433" s="759" t="s">
        <v>368</v>
      </c>
      <c r="B433" s="730"/>
      <c r="C433" s="730"/>
      <c r="D433" s="755"/>
      <c r="E433" s="235" t="s">
        <v>19</v>
      </c>
      <c r="F433" s="139"/>
      <c r="G433" s="139"/>
      <c r="H433" s="139"/>
      <c r="I433" s="139"/>
    </row>
    <row r="434" spans="1:9" s="32" customFormat="1" thickBot="1" x14ac:dyDescent="0.3">
      <c r="A434" s="685" t="s">
        <v>360</v>
      </c>
      <c r="B434" s="686">
        <f>B432+1</f>
        <v>349</v>
      </c>
      <c r="C434" s="695" t="s">
        <v>409</v>
      </c>
      <c r="D434" s="688">
        <v>0</v>
      </c>
      <c r="E434" s="235" t="s">
        <v>19</v>
      </c>
      <c r="F434" s="139"/>
      <c r="G434" s="70"/>
      <c r="H434" s="70"/>
      <c r="I434" s="70"/>
    </row>
    <row r="435" spans="1:9" s="32" customFormat="1" thickBot="1" x14ac:dyDescent="0.3">
      <c r="A435" s="340"/>
      <c r="B435" s="22"/>
      <c r="C435" s="201" t="s">
        <v>221</v>
      </c>
      <c r="D435" s="200">
        <v>0</v>
      </c>
      <c r="E435" s="237"/>
      <c r="F435" s="70"/>
      <c r="G435" s="70"/>
      <c r="H435" s="70"/>
      <c r="I435" s="70"/>
    </row>
    <row r="436" spans="1:9" s="32" customFormat="1" thickBot="1" x14ac:dyDescent="0.3">
      <c r="A436" s="340"/>
      <c r="B436" s="22"/>
      <c r="C436" s="198" t="s">
        <v>359</v>
      </c>
      <c r="D436" s="199">
        <v>0</v>
      </c>
      <c r="E436" s="8"/>
      <c r="F436" s="70"/>
      <c r="G436" s="70"/>
      <c r="H436" s="70"/>
      <c r="I436" s="70"/>
    </row>
    <row r="437" spans="1:9" s="32" customFormat="1" thickBot="1" x14ac:dyDescent="0.3">
      <c r="A437" s="340"/>
      <c r="B437" s="22"/>
      <c r="C437" s="160"/>
      <c r="D437" s="196">
        <v>0</v>
      </c>
      <c r="E437" s="116"/>
      <c r="F437" s="70"/>
      <c r="G437" s="70"/>
      <c r="H437" s="70"/>
      <c r="I437" s="70"/>
    </row>
    <row r="438" spans="1:9" s="32" customFormat="1" thickBot="1" x14ac:dyDescent="0.3">
      <c r="A438" s="22"/>
      <c r="B438" s="22"/>
      <c r="C438" s="160"/>
      <c r="D438" s="142"/>
      <c r="E438" s="116"/>
      <c r="F438" s="70"/>
      <c r="G438" s="70"/>
      <c r="H438" s="70"/>
      <c r="I438" s="70"/>
    </row>
    <row r="439" spans="1:9" s="32" customFormat="1" thickBot="1" x14ac:dyDescent="0.3">
      <c r="A439" s="22"/>
      <c r="B439" s="22"/>
      <c r="C439" s="66" t="s">
        <v>374</v>
      </c>
      <c r="D439" s="67" t="str">
        <f>IF(E430="S",COUNTIF(D431:D432,"=0"),"NO APLICA")</f>
        <v>NO APLICA</v>
      </c>
      <c r="E439" s="116"/>
      <c r="F439" s="70"/>
      <c r="G439" s="70"/>
      <c r="H439" s="70"/>
      <c r="I439" s="70"/>
    </row>
    <row r="440" spans="1:9" s="32" customFormat="1" thickBot="1" x14ac:dyDescent="0.3">
      <c r="A440" s="22"/>
      <c r="B440" s="22"/>
      <c r="C440" s="66" t="s">
        <v>375</v>
      </c>
      <c r="D440" s="197" t="str">
        <f>IF(E433="S",COUNTIF(D434,"=0"),"NO APLICA")</f>
        <v>NO APLICA</v>
      </c>
      <c r="E440" s="116"/>
      <c r="F440" s="70"/>
      <c r="G440" s="70"/>
      <c r="H440" s="70"/>
      <c r="I440" s="70"/>
    </row>
    <row r="441" spans="1:9" s="32" customFormat="1" thickBot="1" x14ac:dyDescent="0.3">
      <c r="A441" s="22"/>
      <c r="B441" s="22"/>
      <c r="C441" s="68" t="s">
        <v>369</v>
      </c>
      <c r="D441" s="205" t="str">
        <f>IF(E430="S",COUNTIFS(D431:D432,"=0",$E$431:$E$432,"=S"),"NO APLICA")</f>
        <v>NO APLICA</v>
      </c>
      <c r="E441" s="116"/>
      <c r="F441" s="70"/>
      <c r="G441" s="70"/>
      <c r="H441" s="70"/>
      <c r="I441" s="70"/>
    </row>
    <row r="442" spans="1:9" s="32" customFormat="1" thickBot="1" x14ac:dyDescent="0.3">
      <c r="A442" s="22"/>
      <c r="B442" s="22"/>
      <c r="C442" s="68" t="s">
        <v>370</v>
      </c>
      <c r="D442" s="205" t="str">
        <f>IF(E433="S",COUNTIFS(D434,"=0",$E$434,"=S"),"NO APLICA")</f>
        <v>NO APLICA</v>
      </c>
      <c r="E442" s="116"/>
      <c r="F442" s="70"/>
      <c r="G442" s="70"/>
      <c r="H442" s="70"/>
      <c r="I442" s="70"/>
    </row>
    <row r="443" spans="1:9" s="32" customFormat="1" thickBot="1" x14ac:dyDescent="0.3">
      <c r="A443" s="22"/>
      <c r="B443" s="22"/>
      <c r="C443" s="33"/>
      <c r="D443" s="278">
        <v>1</v>
      </c>
      <c r="E443" s="116"/>
      <c r="F443" s="70"/>
      <c r="G443" s="70"/>
      <c r="H443" s="70"/>
      <c r="I443" s="70"/>
    </row>
    <row r="444" spans="1:9" s="32" customFormat="1" ht="15" x14ac:dyDescent="0.25">
      <c r="A444" s="161"/>
      <c r="B444" s="161"/>
      <c r="C444" s="162" t="s">
        <v>355</v>
      </c>
      <c r="D444" s="163">
        <v>0</v>
      </c>
      <c r="E444" s="164"/>
      <c r="F444" s="70"/>
      <c r="G444" s="70"/>
      <c r="H444" s="70"/>
      <c r="I444" s="70"/>
    </row>
    <row r="445" spans="1:9" s="32" customFormat="1" thickBot="1" x14ac:dyDescent="0.3">
      <c r="A445" s="35"/>
      <c r="B445" s="35"/>
      <c r="C445" s="165"/>
      <c r="D445" s="166"/>
      <c r="E445" s="167"/>
      <c r="F445" s="70"/>
      <c r="G445" s="70"/>
      <c r="H445" s="70"/>
      <c r="I445" s="70"/>
    </row>
    <row r="446" spans="1:9" s="32" customFormat="1" ht="16.5" customHeight="1" thickBot="1" x14ac:dyDescent="0.3">
      <c r="A446" s="718" t="s">
        <v>357</v>
      </c>
      <c r="B446" s="719"/>
      <c r="C446" s="719"/>
      <c r="D446" s="147"/>
      <c r="E446" s="148"/>
      <c r="F446" s="70"/>
      <c r="G446" s="70"/>
      <c r="H446" s="70"/>
      <c r="I446" s="70"/>
    </row>
    <row r="447" spans="1:9" s="32" customFormat="1" thickBot="1" x14ac:dyDescent="0.3">
      <c r="A447" s="778" t="s">
        <v>479</v>
      </c>
      <c r="B447" s="779"/>
      <c r="C447" s="779"/>
      <c r="D447" s="690"/>
      <c r="E447" s="235" t="s">
        <v>19</v>
      </c>
      <c r="F447" s="70"/>
      <c r="G447" s="70"/>
      <c r="H447" s="70"/>
      <c r="I447" s="70"/>
    </row>
    <row r="448" spans="1:9" s="32" customFormat="1" ht="30.75" thickBot="1" x14ac:dyDescent="0.3">
      <c r="A448" s="168"/>
      <c r="B448" s="84">
        <f>B434+1</f>
        <v>350</v>
      </c>
      <c r="C448" s="143" t="s">
        <v>411</v>
      </c>
      <c r="D448" s="176">
        <v>0</v>
      </c>
      <c r="E448" s="235" t="s">
        <v>19</v>
      </c>
      <c r="F448" s="70"/>
      <c r="G448" s="70"/>
      <c r="H448" s="70"/>
      <c r="I448" s="70"/>
    </row>
    <row r="449" spans="1:9" s="32" customFormat="1" ht="30.75" thickBot="1" x14ac:dyDescent="0.3">
      <c r="A449" s="168"/>
      <c r="B449" s="84">
        <f>B448+1</f>
        <v>351</v>
      </c>
      <c r="C449" s="143" t="s">
        <v>410</v>
      </c>
      <c r="D449" s="153">
        <v>0</v>
      </c>
      <c r="E449" s="235" t="s">
        <v>19</v>
      </c>
      <c r="F449" s="70"/>
      <c r="G449" s="70"/>
      <c r="H449" s="70"/>
      <c r="I449" s="70"/>
    </row>
    <row r="450" spans="1:9" s="32" customFormat="1" ht="30.75" thickBot="1" x14ac:dyDescent="0.3">
      <c r="A450" s="168"/>
      <c r="B450" s="84">
        <f>B449+1</f>
        <v>352</v>
      </c>
      <c r="C450" s="143" t="s">
        <v>475</v>
      </c>
      <c r="D450" s="153">
        <v>0</v>
      </c>
      <c r="E450" s="235" t="s">
        <v>19</v>
      </c>
      <c r="F450" s="70"/>
      <c r="G450" s="70"/>
      <c r="H450" s="70"/>
      <c r="I450" s="70"/>
    </row>
    <row r="451" spans="1:9" s="32" customFormat="1" ht="30.75" thickBot="1" x14ac:dyDescent="0.3">
      <c r="A451" s="169"/>
      <c r="B451" s="158">
        <f>B450+1</f>
        <v>353</v>
      </c>
      <c r="C451" s="144" t="s">
        <v>358</v>
      </c>
      <c r="D451" s="177">
        <v>0</v>
      </c>
      <c r="E451" s="235" t="s">
        <v>19</v>
      </c>
      <c r="F451" s="70"/>
      <c r="G451" s="70"/>
      <c r="H451" s="70"/>
      <c r="I451" s="70"/>
    </row>
    <row r="452" spans="1:9" s="32" customFormat="1" thickBot="1" x14ac:dyDescent="0.3">
      <c r="A452" s="78"/>
      <c r="B452" s="78"/>
      <c r="C452" s="201" t="s">
        <v>221</v>
      </c>
      <c r="D452" s="200">
        <v>0</v>
      </c>
      <c r="E452" s="242"/>
      <c r="F452" s="70"/>
      <c r="G452" s="70"/>
      <c r="H452" s="70"/>
      <c r="I452" s="70"/>
    </row>
    <row r="453" spans="1:9" s="32" customFormat="1" thickBot="1" x14ac:dyDescent="0.3">
      <c r="A453" s="78"/>
      <c r="B453" s="78"/>
      <c r="C453" s="198" t="s">
        <v>359</v>
      </c>
      <c r="D453" s="199">
        <v>0</v>
      </c>
      <c r="E453" s="170"/>
      <c r="F453" s="70"/>
      <c r="G453" s="70"/>
      <c r="H453" s="70"/>
      <c r="I453" s="70"/>
    </row>
    <row r="454" spans="1:9" s="32" customFormat="1" thickBot="1" x14ac:dyDescent="0.3">
      <c r="A454" s="78"/>
      <c r="B454" s="78"/>
      <c r="C454" s="171"/>
      <c r="D454" s="196">
        <v>0</v>
      </c>
      <c r="E454" s="172"/>
      <c r="F454" s="70"/>
      <c r="G454" s="70"/>
      <c r="H454" s="70"/>
      <c r="I454" s="70"/>
    </row>
    <row r="455" spans="1:9" s="32" customFormat="1" thickBot="1" x14ac:dyDescent="0.3">
      <c r="A455" s="140"/>
      <c r="B455" s="28"/>
      <c r="C455" s="160"/>
      <c r="D455" s="142"/>
      <c r="E455" s="116"/>
      <c r="F455" s="70"/>
      <c r="G455" s="70"/>
      <c r="H455" s="70"/>
      <c r="I455" s="70"/>
    </row>
    <row r="456" spans="1:9" s="32" customFormat="1" thickBot="1" x14ac:dyDescent="0.3">
      <c r="A456" s="140"/>
      <c r="B456" s="28"/>
      <c r="C456" s="519" t="s">
        <v>222</v>
      </c>
      <c r="D456" s="203" t="str">
        <f>IF(E447="S",COUNTIF(D448:D451,"=0"),"NO APLICA")</f>
        <v>NO APLICA</v>
      </c>
      <c r="E456" s="116"/>
      <c r="F456" s="70"/>
      <c r="G456" s="70"/>
      <c r="H456" s="70"/>
      <c r="I456" s="70"/>
    </row>
    <row r="457" spans="1:9" s="32" customFormat="1" thickBot="1" x14ac:dyDescent="0.3">
      <c r="A457" s="140"/>
      <c r="B457" s="28"/>
      <c r="C457" s="204" t="s">
        <v>223</v>
      </c>
      <c r="D457" s="205" t="str">
        <f>IF(E447="S",COUNTIFS(D448:D451,"=0",$E$448:$E$451,"=S"),"NO APLICA")</f>
        <v>NO APLICA</v>
      </c>
      <c r="E457" s="116"/>
      <c r="F457" s="70"/>
      <c r="G457" s="70"/>
      <c r="H457" s="70"/>
      <c r="I457" s="70"/>
    </row>
    <row r="458" spans="1:9" s="32" customFormat="1" thickBot="1" x14ac:dyDescent="0.3">
      <c r="A458" s="30"/>
      <c r="B458" s="28"/>
      <c r="C458" s="33"/>
      <c r="D458" s="278">
        <v>1</v>
      </c>
      <c r="E458" s="31"/>
      <c r="F458" s="70"/>
      <c r="G458" s="70"/>
      <c r="H458" s="70"/>
      <c r="I458" s="70"/>
    </row>
    <row r="459" spans="1:9" s="9" customFormat="1" ht="15" x14ac:dyDescent="0.25">
      <c r="A459" s="74"/>
      <c r="B459" s="74"/>
      <c r="C459" s="76"/>
      <c r="D459" s="30"/>
      <c r="E459" s="73"/>
      <c r="F459" s="139"/>
      <c r="G459" s="254"/>
      <c r="H459" s="139"/>
      <c r="I459" s="139"/>
    </row>
    <row r="460" spans="1:9" s="9" customFormat="1" ht="21" x14ac:dyDescent="0.35">
      <c r="A460" s="74"/>
      <c r="B460" s="792" t="s">
        <v>292</v>
      </c>
      <c r="C460" s="792"/>
      <c r="D460" s="792"/>
      <c r="E460" s="133"/>
      <c r="F460" s="139"/>
      <c r="G460" s="254"/>
      <c r="H460" s="54"/>
      <c r="I460" s="139"/>
    </row>
    <row r="461" spans="1:9" s="9" customFormat="1" thickBot="1" x14ac:dyDescent="0.3">
      <c r="A461" s="74"/>
      <c r="B461" s="74"/>
      <c r="C461" s="73"/>
      <c r="D461" s="75"/>
      <c r="E461" s="73"/>
      <c r="F461" s="139"/>
      <c r="G461" s="254"/>
      <c r="H461" s="54"/>
      <c r="I461" s="139"/>
    </row>
    <row r="462" spans="1:9" s="9" customFormat="1" thickBot="1" x14ac:dyDescent="0.3">
      <c r="A462" s="74"/>
      <c r="B462" s="74"/>
      <c r="C462" s="77" t="s">
        <v>261</v>
      </c>
      <c r="D462" s="97" t="s">
        <v>3</v>
      </c>
      <c r="E462" s="73"/>
      <c r="F462" s="139"/>
      <c r="G462" s="254"/>
      <c r="H462" s="54"/>
      <c r="I462" s="139"/>
    </row>
    <row r="463" spans="1:9" s="9" customFormat="1" ht="15" x14ac:dyDescent="0.25">
      <c r="A463" s="74"/>
      <c r="B463" s="110" t="s">
        <v>276</v>
      </c>
      <c r="C463" s="111" t="str">
        <f>C35</f>
        <v>Punts assolits Instal·lacions</v>
      </c>
      <c r="D463" s="99">
        <f>D35</f>
        <v>0</v>
      </c>
      <c r="E463" s="73"/>
      <c r="F463" s="139"/>
      <c r="G463" s="254"/>
      <c r="H463" s="139"/>
      <c r="I463" s="139"/>
    </row>
    <row r="464" spans="1:9" s="9" customFormat="1" ht="15" x14ac:dyDescent="0.25">
      <c r="A464" s="74"/>
      <c r="B464" s="185" t="s">
        <v>277</v>
      </c>
      <c r="C464" s="112" t="str">
        <f>C204</f>
        <v>Punts assolits Equipament apartaments</v>
      </c>
      <c r="D464" s="100">
        <f>D204</f>
        <v>0</v>
      </c>
      <c r="E464" s="73"/>
      <c r="F464" s="139"/>
      <c r="G464" s="254"/>
      <c r="H464" s="139"/>
      <c r="I464" s="139"/>
    </row>
    <row r="465" spans="1:9" s="9" customFormat="1" ht="15" x14ac:dyDescent="0.25">
      <c r="A465" s="74"/>
      <c r="B465" s="791" t="s">
        <v>278</v>
      </c>
      <c r="C465" s="112" t="str">
        <f>C344</f>
        <v>Punts assolits bar/cafeteria</v>
      </c>
      <c r="D465" s="100">
        <f>D344</f>
        <v>0</v>
      </c>
      <c r="E465" s="73"/>
      <c r="F465" s="139"/>
      <c r="G465" s="254"/>
      <c r="H465" s="139"/>
      <c r="I465" s="139"/>
    </row>
    <row r="466" spans="1:9" s="9" customFormat="1" ht="15" x14ac:dyDescent="0.25">
      <c r="A466" s="74"/>
      <c r="B466" s="791"/>
      <c r="C466" s="112" t="str">
        <f t="shared" ref="C466:D468" si="10">C345</f>
        <v>Punts assolits restaurant</v>
      </c>
      <c r="D466" s="100" t="str">
        <f t="shared" si="10"/>
        <v>NO APLICA</v>
      </c>
      <c r="E466" s="73"/>
      <c r="F466" s="139"/>
      <c r="G466" s="254"/>
      <c r="H466" s="139"/>
      <c r="I466" s="139"/>
    </row>
    <row r="467" spans="1:9" s="9" customFormat="1" ht="15" x14ac:dyDescent="0.25">
      <c r="A467" s="74"/>
      <c r="B467" s="791"/>
      <c r="C467" s="112" t="str">
        <f t="shared" si="10"/>
        <v>Punts assolits room service</v>
      </c>
      <c r="D467" s="100" t="str">
        <f t="shared" si="10"/>
        <v>NO APLICA</v>
      </c>
      <c r="E467" s="73"/>
      <c r="F467" s="139"/>
      <c r="G467" s="254"/>
      <c r="H467" s="139"/>
      <c r="I467" s="139"/>
    </row>
    <row r="468" spans="1:9" s="9" customFormat="1" ht="15" x14ac:dyDescent="0.25">
      <c r="A468" s="74"/>
      <c r="B468" s="791"/>
      <c r="C468" s="112" t="str">
        <f t="shared" si="10"/>
        <v>Punts assolits resta d'ítems</v>
      </c>
      <c r="D468" s="100">
        <f t="shared" si="10"/>
        <v>0</v>
      </c>
      <c r="E468" s="73"/>
      <c r="F468" s="254"/>
      <c r="G468" s="254"/>
      <c r="H468" s="139"/>
      <c r="I468" s="139"/>
    </row>
    <row r="469" spans="1:9" s="9" customFormat="1" ht="15" x14ac:dyDescent="0.25">
      <c r="A469" s="74"/>
      <c r="B469" s="793" t="s">
        <v>279</v>
      </c>
      <c r="C469" s="112" t="str">
        <f>C381</f>
        <v>Punts assolits piscina /spa / gimnàs</v>
      </c>
      <c r="D469" s="100" t="str">
        <f>D381</f>
        <v>NO APLICA</v>
      </c>
      <c r="E469" s="73"/>
      <c r="F469" s="254"/>
      <c r="G469" s="254"/>
      <c r="H469" s="139"/>
      <c r="I469" s="139"/>
    </row>
    <row r="470" spans="1:9" s="9" customFormat="1" ht="15" x14ac:dyDescent="0.25">
      <c r="A470" s="74"/>
      <c r="B470" s="794"/>
      <c r="C470" s="112" t="str">
        <f>C382</f>
        <v>Punts assolits oci "altres"</v>
      </c>
      <c r="D470" s="100">
        <f>D382</f>
        <v>0</v>
      </c>
      <c r="E470" s="73"/>
      <c r="F470" s="254"/>
      <c r="G470" s="254"/>
      <c r="H470" s="139"/>
      <c r="I470" s="139"/>
    </row>
    <row r="471" spans="1:9" s="9" customFormat="1" ht="15" x14ac:dyDescent="0.25">
      <c r="A471" s="74"/>
      <c r="B471" s="185" t="s">
        <v>280</v>
      </c>
      <c r="C471" s="112" t="str">
        <f>C407</f>
        <v>Punts assolits Serveis Complementaris</v>
      </c>
      <c r="D471" s="100" t="str">
        <f>IF(E393="s",D407,"NO APLICA")</f>
        <v>NO APLICA</v>
      </c>
      <c r="E471" s="118" t="s">
        <v>282</v>
      </c>
      <c r="F471" s="69"/>
      <c r="G471" s="254"/>
      <c r="H471" s="139"/>
      <c r="I471" s="139"/>
    </row>
    <row r="472" spans="1:9" s="9" customFormat="1" ht="15" x14ac:dyDescent="0.25">
      <c r="A472" s="74"/>
      <c r="B472" s="281" t="s">
        <v>281</v>
      </c>
      <c r="C472" s="112" t="str">
        <f>C421</f>
        <v>Punts assolits Eines Atenció al Client</v>
      </c>
      <c r="D472" s="126">
        <f>D421</f>
        <v>0</v>
      </c>
      <c r="F472" s="254"/>
      <c r="G472" s="254"/>
      <c r="H472" s="139"/>
      <c r="I472" s="139"/>
    </row>
    <row r="473" spans="1:9" s="9" customFormat="1" thickBot="1" x14ac:dyDescent="0.3">
      <c r="A473" s="74"/>
      <c r="B473" s="281" t="s">
        <v>466</v>
      </c>
      <c r="C473" s="112" t="s">
        <v>465</v>
      </c>
      <c r="D473" s="100">
        <f>D435</f>
        <v>0</v>
      </c>
      <c r="F473" s="254"/>
      <c r="G473" s="254"/>
      <c r="H473" s="139"/>
      <c r="I473" s="139"/>
    </row>
    <row r="474" spans="1:9" s="9" customFormat="1" thickBot="1" x14ac:dyDescent="0.3">
      <c r="A474" s="74"/>
      <c r="B474" s="311" t="s">
        <v>468</v>
      </c>
      <c r="C474" s="290" t="s">
        <v>371</v>
      </c>
      <c r="D474" s="100">
        <f>D452</f>
        <v>0</v>
      </c>
      <c r="E474" s="131" t="s">
        <v>268</v>
      </c>
      <c r="F474" s="254"/>
      <c r="G474" s="254"/>
      <c r="H474" s="139"/>
      <c r="I474" s="139"/>
    </row>
    <row r="475" spans="1:9" s="9" customFormat="1" thickBot="1" x14ac:dyDescent="0.3">
      <c r="A475" s="74"/>
      <c r="B475" s="74"/>
      <c r="C475" s="109" t="s">
        <v>212</v>
      </c>
      <c r="D475" s="127">
        <f>SUM(D463:D472)</f>
        <v>0</v>
      </c>
      <c r="E475" s="154">
        <v>400</v>
      </c>
      <c r="F475" s="254"/>
      <c r="G475" s="108"/>
      <c r="H475" s="139"/>
      <c r="I475" s="139"/>
    </row>
    <row r="476" spans="1:9" s="32" customFormat="1" ht="32.25" thickBot="1" x14ac:dyDescent="0.55000000000000004">
      <c r="A476" s="78"/>
      <c r="B476" s="78"/>
      <c r="C476" s="79"/>
      <c r="D476" s="106" t="str">
        <f>IF(D475&lt;E475,"NO ASSOLEIX",IF(D475&gt;(E475-1),"ASSOLEIX"))</f>
        <v>NO ASSOLEIX</v>
      </c>
      <c r="E476" s="73"/>
      <c r="F476" s="255"/>
      <c r="G476" s="254"/>
      <c r="H476" s="70"/>
      <c r="I476" s="70"/>
    </row>
    <row r="477" spans="1:9" s="32" customFormat="1" thickBot="1" x14ac:dyDescent="0.3">
      <c r="A477" s="78"/>
      <c r="B477" s="78"/>
      <c r="C477" s="79"/>
      <c r="D477" s="81"/>
      <c r="E477" s="80"/>
      <c r="F477" s="70"/>
      <c r="G477" s="254"/>
      <c r="H477" s="70"/>
      <c r="I477" s="70"/>
    </row>
    <row r="478" spans="1:9" s="9" customFormat="1" thickBot="1" x14ac:dyDescent="0.3">
      <c r="A478" s="74"/>
      <c r="B478" s="74"/>
      <c r="C478" s="77" t="s">
        <v>269</v>
      </c>
      <c r="D478" s="113" t="s">
        <v>267</v>
      </c>
      <c r="E478" s="114" t="s">
        <v>268</v>
      </c>
      <c r="F478" s="139"/>
      <c r="G478" s="254"/>
      <c r="H478" s="139"/>
      <c r="I478" s="139"/>
    </row>
    <row r="479" spans="1:9" s="9" customFormat="1" ht="15" x14ac:dyDescent="0.25">
      <c r="A479" s="74"/>
      <c r="B479" s="74"/>
      <c r="C479" s="101" t="s">
        <v>473</v>
      </c>
      <c r="D479" s="105">
        <f>SUM(D39+D208+D355+D425)</f>
        <v>0</v>
      </c>
      <c r="E479" s="103">
        <f>(D38+D207+D424)+(COUNTIF(D213:D219,"=0"))+(COUNTIF(D299:D342,"=0"))+(COUNTIF(D229:D266,"=0"))</f>
        <v>146</v>
      </c>
      <c r="F479" s="70"/>
      <c r="G479" s="108"/>
      <c r="H479" s="139"/>
      <c r="I479" s="139"/>
    </row>
    <row r="480" spans="1:9" s="32" customFormat="1" ht="15" x14ac:dyDescent="0.25">
      <c r="A480" s="78"/>
      <c r="B480" s="78"/>
      <c r="C480" s="98" t="s">
        <v>503</v>
      </c>
      <c r="D480" s="130">
        <f>IF(E220="s",COUNTIFS(D221:D227,"=0",$E$221:$E$227,"=S"),"NO ASSOLEIX")</f>
        <v>0</v>
      </c>
      <c r="E480" s="104">
        <f>COUNTIF(D221:D227,"=0")</f>
        <v>5</v>
      </c>
      <c r="F480" s="117"/>
      <c r="G480" s="254"/>
      <c r="H480" s="70"/>
      <c r="I480" s="70"/>
    </row>
    <row r="481" spans="1:9" s="32" customFormat="1" ht="15" x14ac:dyDescent="0.25">
      <c r="A481" s="78"/>
      <c r="B481" s="78"/>
      <c r="C481" s="102" t="s">
        <v>504</v>
      </c>
      <c r="D481" s="173" t="str">
        <f>IF(E267="S",COUNTIFS(D268:D289,"=0",$E$268:$E$289,"=S"),"NO APLICA")</f>
        <v>NO APLICA</v>
      </c>
      <c r="E481" s="104">
        <f>COUNTIF(D268:D289,"=0")</f>
        <v>8</v>
      </c>
      <c r="F481" s="70"/>
      <c r="G481" s="254"/>
      <c r="H481" s="70"/>
      <c r="I481" s="70"/>
    </row>
    <row r="482" spans="1:9" s="32" customFormat="1" ht="15" x14ac:dyDescent="0.25">
      <c r="A482" s="78"/>
      <c r="B482" s="78"/>
      <c r="C482" s="102" t="s">
        <v>505</v>
      </c>
      <c r="D482" s="130" t="str">
        <f>IF(E290="S",COUNTIFS(D291:D298,"=0",$E$291:$E$298,"=S"),"NO APLICA")</f>
        <v>NO APLICA</v>
      </c>
      <c r="E482" s="104">
        <f>COUNTIF(D291:D298,"=0")</f>
        <v>3</v>
      </c>
      <c r="F482" s="70"/>
      <c r="G482" s="70"/>
      <c r="H482" s="70"/>
      <c r="I482" s="70"/>
    </row>
    <row r="483" spans="1:9" s="32" customFormat="1" ht="15" x14ac:dyDescent="0.25">
      <c r="A483" s="78"/>
      <c r="B483" s="78"/>
      <c r="C483" s="102" t="s">
        <v>506</v>
      </c>
      <c r="D483" s="130" t="str">
        <f>IF(E361="S",COUNTIFS(D362:D378,"=0",$E$362:$E$378,"=S"),"NO APLICA")</f>
        <v>NO APLICA</v>
      </c>
      <c r="E483" s="104" t="str">
        <f>IF(D483="NO APLICA","NO APLICA",D386)</f>
        <v>NO APLICA</v>
      </c>
      <c r="F483" s="70"/>
      <c r="G483" s="70"/>
      <c r="H483" s="70"/>
      <c r="I483" s="70"/>
    </row>
    <row r="484" spans="1:9" s="32" customFormat="1" ht="15" x14ac:dyDescent="0.25">
      <c r="A484" s="78"/>
      <c r="B484" s="78"/>
      <c r="C484" s="102" t="s">
        <v>507</v>
      </c>
      <c r="D484" s="130" t="str">
        <f>IF(E393="S",COUNTIFS(D394:D405,"=0",$E$394:$E$405,"=S"),"NO APLICA")</f>
        <v>NO APLICA</v>
      </c>
      <c r="E484" s="104" t="str">
        <f>IF(D484="NO APLICA","NO APLICA",D410)</f>
        <v>NO APLICA</v>
      </c>
      <c r="F484" s="70"/>
      <c r="G484" s="70"/>
      <c r="H484" s="70"/>
      <c r="I484" s="70"/>
    </row>
    <row r="485" spans="1:9" s="32" customFormat="1" ht="15" x14ac:dyDescent="0.25">
      <c r="A485" s="78"/>
      <c r="B485" s="78"/>
      <c r="C485" s="102" t="s">
        <v>372</v>
      </c>
      <c r="D485" s="130" t="str">
        <f>IF(E430="S",COUNTIFS(D431:D432,"=0",$E$431:$E$432,"=S"),"NO APLICA")</f>
        <v>NO APLICA</v>
      </c>
      <c r="E485" s="104" t="str">
        <f>IF(D485="NO APLICA","NO APLICA",D439)</f>
        <v>NO APLICA</v>
      </c>
      <c r="F485" s="70"/>
      <c r="G485" s="70"/>
      <c r="H485" s="70"/>
      <c r="I485" s="70"/>
    </row>
    <row r="486" spans="1:9" s="32" customFormat="1" ht="15" x14ac:dyDescent="0.25">
      <c r="A486" s="78"/>
      <c r="B486" s="78"/>
      <c r="C486" s="102" t="s">
        <v>373</v>
      </c>
      <c r="D486" s="130" t="str">
        <f>IF(E433="S",COUNTIFS(D434,"=0",$E$434,"=S"),"NO APLICA")</f>
        <v>NO APLICA</v>
      </c>
      <c r="E486" s="104" t="str">
        <f>IF(D486="NO APLICA","NO APLICA",D440)</f>
        <v>NO APLICA</v>
      </c>
      <c r="F486" s="70"/>
      <c r="G486" s="70"/>
      <c r="H486" s="70"/>
      <c r="I486" s="70"/>
    </row>
    <row r="487" spans="1:9" s="32" customFormat="1" thickBot="1" x14ac:dyDescent="0.3">
      <c r="A487" s="78"/>
      <c r="B487" s="78"/>
      <c r="C487" s="102" t="s">
        <v>371</v>
      </c>
      <c r="D487" s="514" t="str">
        <f>IF(E447="S",COUNTIFS(D448:D451,"=0",$E$448:$E$451,"=S"),"NO APLICA")</f>
        <v>NO APLICA</v>
      </c>
      <c r="E487" s="515" t="str">
        <f>IF(D487="NO APLICA","NO APLICA",D456)</f>
        <v>NO APLICA</v>
      </c>
      <c r="F487" s="70"/>
      <c r="G487" s="70"/>
      <c r="H487" s="70"/>
      <c r="I487" s="70"/>
    </row>
    <row r="488" spans="1:9" s="32" customFormat="1" thickBot="1" x14ac:dyDescent="0.3">
      <c r="A488" s="78"/>
      <c r="B488" s="78"/>
      <c r="C488" s="198" t="s">
        <v>212</v>
      </c>
      <c r="D488" s="127">
        <f>SUM(D479:D487)</f>
        <v>0</v>
      </c>
      <c r="E488" s="127">
        <f>SUM(E479:E487)</f>
        <v>162</v>
      </c>
      <c r="F488" s="254"/>
      <c r="G488" s="254"/>
      <c r="H488" s="254"/>
      <c r="I488" s="70"/>
    </row>
    <row r="489" spans="1:9" s="32" customFormat="1" thickBot="1" x14ac:dyDescent="0.3">
      <c r="A489" s="78"/>
      <c r="B489" s="78"/>
      <c r="C489" s="79"/>
      <c r="D489" s="106" t="str">
        <f>IF(D488&lt;E488,"NO ASSOLEIX","ASSOLEIX")</f>
        <v>NO ASSOLEIX</v>
      </c>
      <c r="E489" s="80"/>
      <c r="F489" s="70"/>
      <c r="G489" s="70"/>
      <c r="H489" s="70"/>
      <c r="I489" s="70"/>
    </row>
    <row r="490" spans="1:9" s="32" customFormat="1" ht="15" x14ac:dyDescent="0.25">
      <c r="A490" s="78"/>
      <c r="B490" s="78"/>
      <c r="C490" s="79"/>
      <c r="D490" s="81"/>
      <c r="E490" s="80"/>
    </row>
    <row r="491" spans="1:9" s="9" customFormat="1" ht="15" x14ac:dyDescent="0.25">
      <c r="A491" s="74"/>
      <c r="B491" s="74"/>
      <c r="C491" s="74"/>
      <c r="D491" s="74"/>
      <c r="E491" s="74"/>
    </row>
    <row r="492" spans="1:9" s="9" customFormat="1" ht="15" customHeight="1" x14ac:dyDescent="0.25">
      <c r="A492" s="74"/>
      <c r="B492" s="74"/>
      <c r="C492" s="82" t="s">
        <v>213</v>
      </c>
      <c r="D492" s="83"/>
      <c r="E492" s="73" t="s">
        <v>288</v>
      </c>
    </row>
    <row r="493" spans="1:9" s="9" customFormat="1" ht="3.75" customHeight="1" x14ac:dyDescent="0.25">
      <c r="A493" s="74"/>
      <c r="B493" s="74"/>
      <c r="C493" s="10"/>
      <c r="D493" s="10"/>
      <c r="E493" s="73"/>
    </row>
    <row r="494" spans="1:9" s="9" customFormat="1" ht="15" x14ac:dyDescent="0.25">
      <c r="A494" s="74"/>
      <c r="B494" s="74"/>
      <c r="C494" s="10"/>
      <c r="D494" s="84"/>
      <c r="E494" s="73" t="s">
        <v>289</v>
      </c>
    </row>
    <row r="495" spans="1:9" s="9" customFormat="1" ht="3.75" customHeight="1" thickBot="1" x14ac:dyDescent="0.3">
      <c r="A495" s="74"/>
      <c r="B495" s="74"/>
      <c r="C495" s="10"/>
      <c r="D495" s="10"/>
      <c r="E495" s="132" t="s">
        <v>290</v>
      </c>
      <c r="F495" s="132"/>
      <c r="G495" s="132"/>
    </row>
    <row r="496" spans="1:9" s="9" customFormat="1" ht="15" customHeight="1" thickBot="1" x14ac:dyDescent="0.3">
      <c r="A496" s="85"/>
      <c r="B496" s="86"/>
      <c r="C496" s="10"/>
      <c r="D496" s="87"/>
      <c r="E496" s="788" t="s">
        <v>291</v>
      </c>
      <c r="F496" s="789"/>
      <c r="G496" s="146"/>
      <c r="H496" s="146"/>
    </row>
    <row r="497" spans="1:31" ht="16.5" thickBot="1" x14ac:dyDescent="0.3"/>
    <row r="498" spans="1:31" ht="15" customHeight="1" x14ac:dyDescent="0.25">
      <c r="A498" s="762" t="s">
        <v>301</v>
      </c>
      <c r="B498" s="765" t="s">
        <v>384</v>
      </c>
      <c r="C498" s="766"/>
      <c r="D498" s="766"/>
      <c r="E498" s="766"/>
      <c r="F498" s="766"/>
      <c r="G498" s="766"/>
      <c r="H498" s="767"/>
      <c r="I498" s="245"/>
      <c r="J498" s="188"/>
      <c r="K498" s="188"/>
      <c r="L498" s="188"/>
      <c r="M498" s="188"/>
      <c r="N498" s="188"/>
      <c r="O498" s="188"/>
      <c r="P498" s="189"/>
    </row>
    <row r="499" spans="1:31" ht="84" customHeight="1" x14ac:dyDescent="0.25">
      <c r="A499" s="763"/>
      <c r="B499" s="768" t="s">
        <v>392</v>
      </c>
      <c r="C499" s="769"/>
      <c r="D499" s="769"/>
      <c r="E499" s="769"/>
      <c r="F499" s="769"/>
      <c r="G499" s="769"/>
      <c r="H499" s="770"/>
      <c r="I499" s="244"/>
      <c r="J499" s="179"/>
      <c r="K499" s="179"/>
      <c r="L499" s="179"/>
      <c r="M499" s="179"/>
      <c r="N499" s="179"/>
      <c r="O499" s="179"/>
      <c r="P499" s="189"/>
    </row>
    <row r="500" spans="1:31" ht="130.5" customHeight="1" x14ac:dyDescent="0.25">
      <c r="A500" s="763"/>
      <c r="B500" s="768" t="s">
        <v>498</v>
      </c>
      <c r="C500" s="769"/>
      <c r="D500" s="769"/>
      <c r="E500" s="769"/>
      <c r="F500" s="769"/>
      <c r="G500" s="769"/>
      <c r="H500" s="770"/>
      <c r="I500" s="244"/>
      <c r="J500" s="179"/>
      <c r="K500" s="179"/>
      <c r="L500" s="179"/>
      <c r="M500" s="179"/>
      <c r="N500" s="179"/>
      <c r="O500" s="179"/>
      <c r="P500" s="189"/>
    </row>
    <row r="501" spans="1:31" ht="57" customHeight="1" x14ac:dyDescent="0.25">
      <c r="A501" s="763"/>
      <c r="B501" s="768" t="s">
        <v>499</v>
      </c>
      <c r="C501" s="769"/>
      <c r="D501" s="769"/>
      <c r="E501" s="769"/>
      <c r="F501" s="769"/>
      <c r="G501" s="769"/>
      <c r="H501" s="770"/>
      <c r="I501" s="244"/>
      <c r="J501" s="179"/>
      <c r="K501" s="179"/>
      <c r="L501" s="179"/>
      <c r="M501" s="179"/>
      <c r="N501" s="179"/>
      <c r="O501" s="179"/>
      <c r="P501" s="189"/>
    </row>
    <row r="502" spans="1:31" ht="24" customHeight="1" x14ac:dyDescent="0.25">
      <c r="A502" s="763"/>
      <c r="B502" s="771" t="s">
        <v>385</v>
      </c>
      <c r="C502" s="772"/>
      <c r="D502" s="772"/>
      <c r="E502" s="772"/>
      <c r="F502" s="772"/>
      <c r="G502" s="772"/>
      <c r="H502" s="773"/>
      <c r="I502" s="246"/>
      <c r="J502" s="178"/>
      <c r="K502" s="178"/>
      <c r="L502" s="178"/>
      <c r="M502" s="178"/>
      <c r="N502" s="178"/>
      <c r="O502" s="178"/>
      <c r="P502" s="189"/>
    </row>
    <row r="503" spans="1:31" ht="15.75" customHeight="1" thickBot="1" x14ac:dyDescent="0.3">
      <c r="A503" s="764"/>
      <c r="B503" s="774" t="s">
        <v>501</v>
      </c>
      <c r="C503" s="775"/>
      <c r="D503" s="775"/>
      <c r="E503" s="775"/>
      <c r="F503" s="775"/>
      <c r="G503" s="775"/>
      <c r="H503" s="776"/>
      <c r="I503" s="245"/>
      <c r="J503" s="188"/>
      <c r="K503" s="188"/>
      <c r="L503" s="188"/>
      <c r="M503" s="188"/>
      <c r="N503" s="188"/>
      <c r="O503" s="188"/>
      <c r="P503" s="189"/>
      <c r="Q503" s="189"/>
      <c r="R503" s="189"/>
      <c r="S503" s="189"/>
      <c r="T503" s="189"/>
      <c r="U503" s="189"/>
      <c r="V503" s="189"/>
      <c r="W503" s="189"/>
      <c r="X503" s="189"/>
      <c r="Y503" s="189"/>
      <c r="Z503" s="189"/>
      <c r="AA503" s="189"/>
      <c r="AB503" s="189"/>
      <c r="AC503" s="189"/>
      <c r="AD503" s="189"/>
      <c r="AE503" s="189"/>
    </row>
  </sheetData>
  <sheetProtection algorithmName="SHA-512" hashValue="eqf6WYKePCagMCFPK0A4LqHllZsjoJ3Gp8t4oYA5j9czFeQVDrK51MFRHk0R6XrQ1k14EL0FpSmBHpRjynb2Wg==" saltValue="nvoyq6aXdm2mxDJ44snZqw==" spinCount="100000" sheet="1" objects="1" scenarios="1"/>
  <mergeCells count="64">
    <mergeCell ref="A299:A300"/>
    <mergeCell ref="A303:A323"/>
    <mergeCell ref="A324:A330"/>
    <mergeCell ref="A151:A157"/>
    <mergeCell ref="A158:A162"/>
    <mergeCell ref="A291:A298"/>
    <mergeCell ref="A220:D220"/>
    <mergeCell ref="A267:D267"/>
    <mergeCell ref="A290:D290"/>
    <mergeCell ref="A212:C212"/>
    <mergeCell ref="A270:A289"/>
    <mergeCell ref="A1:E1"/>
    <mergeCell ref="A187:A202"/>
    <mergeCell ref="A16:A17"/>
    <mergeCell ref="A18:A20"/>
    <mergeCell ref="A22:A27"/>
    <mergeCell ref="A28:A33"/>
    <mergeCell ref="A45:A82"/>
    <mergeCell ref="A83:A97"/>
    <mergeCell ref="A100:A118"/>
    <mergeCell ref="A163:A165"/>
    <mergeCell ref="A166:A172"/>
    <mergeCell ref="A173:A186"/>
    <mergeCell ref="A13:A15"/>
    <mergeCell ref="C2:D2"/>
    <mergeCell ref="A8:A9"/>
    <mergeCell ref="A11:A12"/>
    <mergeCell ref="A5:C5"/>
    <mergeCell ref="A213:A219"/>
    <mergeCell ref="A223:A227"/>
    <mergeCell ref="A229:A266"/>
    <mergeCell ref="A121:A148"/>
    <mergeCell ref="A42:C42"/>
    <mergeCell ref="A228:E228"/>
    <mergeCell ref="B232:E232"/>
    <mergeCell ref="B503:H503"/>
    <mergeCell ref="A332:A342"/>
    <mergeCell ref="A360:C360"/>
    <mergeCell ref="A361:D361"/>
    <mergeCell ref="A393:D393"/>
    <mergeCell ref="A430:D430"/>
    <mergeCell ref="A433:D433"/>
    <mergeCell ref="A498:A503"/>
    <mergeCell ref="B498:H498"/>
    <mergeCell ref="B460:D460"/>
    <mergeCell ref="B465:B468"/>
    <mergeCell ref="E496:F496"/>
    <mergeCell ref="A431:A432"/>
    <mergeCell ref="A415:A419"/>
    <mergeCell ref="A391:C391"/>
    <mergeCell ref="A394:A402"/>
    <mergeCell ref="A362:A369"/>
    <mergeCell ref="A371:A379"/>
    <mergeCell ref="B500:H500"/>
    <mergeCell ref="B501:H501"/>
    <mergeCell ref="B502:H502"/>
    <mergeCell ref="A403:A405"/>
    <mergeCell ref="B499:H499"/>
    <mergeCell ref="A429:C429"/>
    <mergeCell ref="A446:C446"/>
    <mergeCell ref="A447:C447"/>
    <mergeCell ref="A392:C392"/>
    <mergeCell ref="A414:C414"/>
    <mergeCell ref="B469:B470"/>
  </mergeCells>
  <conditionalFormatting sqref="E6">
    <cfRule type="cellIs" dxfId="187" priority="117" operator="equal">
      <formula>"N"</formula>
    </cfRule>
  </conditionalFormatting>
  <conditionalFormatting sqref="D480">
    <cfRule type="cellIs" dxfId="186" priority="51" operator="equal">
      <formula>"NO ASSOLEIX"</formula>
    </cfRule>
  </conditionalFormatting>
  <conditionalFormatting sqref="D476">
    <cfRule type="cellIs" dxfId="185" priority="48" operator="equal">
      <formula>"NO ASSOLEIX"</formula>
    </cfRule>
  </conditionalFormatting>
  <conditionalFormatting sqref="D489">
    <cfRule type="cellIs" dxfId="184" priority="47" operator="equal">
      <formula>"NO ASSOLEIX"</formula>
    </cfRule>
  </conditionalFormatting>
  <conditionalFormatting sqref="E7:E9 E11 E16 E18 E20">
    <cfRule type="cellIs" dxfId="183" priority="16" operator="equal">
      <formula>"N"</formula>
    </cfRule>
  </conditionalFormatting>
  <conditionalFormatting sqref="E43:E45 E47 E50 E53:E55 E58:E66 E71 E73:E75 E78:E79 E83 E88 E91:E93 E97:E101 E104:E105 E108:E115 E117:E122 E124 E126:E127 E129 E131:E139 E141:E143 E145:E146 E149:E157 E159 E162:E163 E171 E175 E179:E182 E187:E190 E193:E194 E198">
    <cfRule type="cellIs" dxfId="182" priority="15" operator="equal">
      <formula>"N"</formula>
    </cfRule>
  </conditionalFormatting>
  <conditionalFormatting sqref="E213:E218 E220:E223 E226:E227">
    <cfRule type="cellIs" dxfId="181" priority="14" operator="equal">
      <formula>"N"</formula>
    </cfRule>
  </conditionalFormatting>
  <conditionalFormatting sqref="E229">
    <cfRule type="cellIs" dxfId="180" priority="13" operator="equal">
      <formula>"N"</formula>
    </cfRule>
  </conditionalFormatting>
  <conditionalFormatting sqref="E233:E239 E241:E243 E245:E248 E250:E251 E253 E256:E257 E265:E271 E274 E279 E296:E298 E287 E289:E290 E301:E305 E307 E309:E311 E319:E320 E323 E331 E341:E342">
    <cfRule type="cellIs" dxfId="179" priority="12" operator="equal">
      <formula>"N"</formula>
    </cfRule>
  </conditionalFormatting>
  <conditionalFormatting sqref="E361 E370">
    <cfRule type="cellIs" dxfId="178" priority="11" operator="equal">
      <formula>"N"</formula>
    </cfRule>
  </conditionalFormatting>
  <conditionalFormatting sqref="E402 E404">
    <cfRule type="cellIs" dxfId="177" priority="10" operator="equal">
      <formula>"N"</formula>
    </cfRule>
  </conditionalFormatting>
  <conditionalFormatting sqref="E430:E434">
    <cfRule type="cellIs" dxfId="176" priority="8" operator="equal">
      <formula>"N"</formula>
    </cfRule>
  </conditionalFormatting>
  <conditionalFormatting sqref="E447:E451">
    <cfRule type="cellIs" dxfId="175" priority="7" operator="equal">
      <formula>"N"</formula>
    </cfRule>
  </conditionalFormatting>
  <conditionalFormatting sqref="E393">
    <cfRule type="cellIs" dxfId="174" priority="6" operator="equal">
      <formula>"N"</formula>
    </cfRule>
  </conditionalFormatting>
  <conditionalFormatting sqref="E418">
    <cfRule type="cellIs" dxfId="173" priority="4" operator="equal">
      <formula>"N"</formula>
    </cfRule>
  </conditionalFormatting>
  <conditionalFormatting sqref="E416">
    <cfRule type="cellIs" dxfId="172" priority="3" operator="equal">
      <formula>"N"</formula>
    </cfRule>
  </conditionalFormatting>
  <conditionalFormatting sqref="E415">
    <cfRule type="cellIs" dxfId="171" priority="2" operator="equal">
      <formula>"N"</formula>
    </cfRule>
  </conditionalFormatting>
  <conditionalFormatting sqref="E116">
    <cfRule type="cellIs" dxfId="170" priority="1" operator="equal">
      <formula>"N"</formula>
    </cfRule>
  </conditionalFormatting>
  <dataValidations count="2">
    <dataValidation type="list" allowBlank="1" showInputMessage="1" showErrorMessage="1" error="Posar S/N" sqref="E294:E324 E213:E219 E229 E159 E166:E190 E260:E266 E32:E33 E25:E30 E448:E451 E124 E126:E127 E129 E131:E139 E141:E143 E145:E146 E149:E157 E415:E419 E431:E432 E434 E221:E227 E91:E122 E6:E21 E43:E66 E71:E83 E87:E88 E400:E405 E233:E257 E268:E276 E192:E202 E327 E396:E397 E162:E163 E361 E331:E342 E279:E291" xr:uid="{00000000-0002-0000-0300-000000000000}">
      <formula1>$E$2:$E$3</formula1>
    </dataValidation>
    <dataValidation type="list" allowBlank="1" showInputMessage="1" showErrorMessage="1" error="Posar S/N" sqref="E31 E393:E395 E160:E161 E433 E220 E267 E123 E125 E128 E130 E140 E144 E147:E148 E158 E430 E164:E165 E447 E22:E24 E67:E70 E84:E86 E89:E90 E191 E230:E231 E258:E259 E277:E278 E292:E293 E325:E326 E328:E330 E398:E399 E362:E379" xr:uid="{00000000-0002-0000-0300-000001000000}">
      <formula1>Control</formula1>
    </dataValidation>
  </dataValidations>
  <pageMargins left="0.7" right="0.7" top="0.75" bottom="0.75" header="0.3" footer="0.3"/>
  <pageSetup paperSize="9" scale="6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503"/>
  <sheetViews>
    <sheetView showGridLines="0" workbookViewId="0">
      <selection activeCell="D23" sqref="D23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4" width="18" style="92" customWidth="1"/>
    <col min="5" max="5" width="14.42578125" style="93" customWidth="1"/>
    <col min="6" max="6" width="9.140625" style="2" customWidth="1"/>
    <col min="7" max="7" width="1.85546875" style="2" customWidth="1"/>
    <col min="8" max="8" width="9.140625" style="2" hidden="1" customWidth="1"/>
    <col min="9" max="16384" width="9.140625" style="2"/>
  </cols>
  <sheetData>
    <row r="1" spans="1:7" ht="21" x14ac:dyDescent="0.35">
      <c r="A1" s="716" t="s">
        <v>293</v>
      </c>
      <c r="B1" s="716"/>
      <c r="C1" s="716"/>
      <c r="D1" s="716"/>
      <c r="E1" s="716"/>
      <c r="F1" s="139"/>
      <c r="G1" s="139"/>
    </row>
    <row r="2" spans="1:7" s="5" customFormat="1" ht="47.25" thickBot="1" x14ac:dyDescent="0.75">
      <c r="A2" s="3"/>
      <c r="B2" s="4"/>
      <c r="C2" s="717" t="s">
        <v>299</v>
      </c>
      <c r="D2" s="717"/>
      <c r="E2" s="138" t="s">
        <v>10</v>
      </c>
      <c r="F2" s="70"/>
      <c r="G2" s="70"/>
    </row>
    <row r="3" spans="1:7" s="9" customFormat="1" thickBot="1" x14ac:dyDescent="0.3">
      <c r="A3" s="6" t="s">
        <v>0</v>
      </c>
      <c r="B3" s="7" t="s">
        <v>1</v>
      </c>
      <c r="C3" s="194" t="s">
        <v>2</v>
      </c>
      <c r="D3" s="212" t="s">
        <v>6</v>
      </c>
      <c r="E3" s="192" t="s">
        <v>19</v>
      </c>
      <c r="F3" s="139"/>
      <c r="G3" s="139"/>
    </row>
    <row r="4" spans="1:7" s="9" customFormat="1" thickBot="1" x14ac:dyDescent="0.3">
      <c r="A4" s="10"/>
      <c r="B4" s="11"/>
      <c r="C4" s="12"/>
      <c r="D4" s="136" t="s">
        <v>294</v>
      </c>
      <c r="E4" s="135" t="s">
        <v>295</v>
      </c>
      <c r="F4" s="139"/>
      <c r="G4" s="139"/>
    </row>
    <row r="5" spans="1:7" s="9" customFormat="1" ht="15.75" customHeight="1" thickBot="1" x14ac:dyDescent="0.3">
      <c r="A5" s="718" t="s">
        <v>8</v>
      </c>
      <c r="B5" s="719"/>
      <c r="C5" s="719"/>
      <c r="D5" s="147"/>
      <c r="E5" s="148"/>
      <c r="F5" s="139"/>
      <c r="G5" s="139"/>
    </row>
    <row r="6" spans="1:7" s="9" customFormat="1" ht="15" x14ac:dyDescent="0.25">
      <c r="A6" s="270" t="s">
        <v>9</v>
      </c>
      <c r="B6" s="13">
        <v>1</v>
      </c>
      <c r="C6" s="373" t="s">
        <v>228</v>
      </c>
      <c r="D6" s="327">
        <v>0</v>
      </c>
      <c r="E6" s="489" t="s">
        <v>19</v>
      </c>
      <c r="F6" s="139"/>
      <c r="G6" s="139"/>
    </row>
    <row r="7" spans="1:7" s="9" customFormat="1" ht="30" x14ac:dyDescent="0.25">
      <c r="A7" s="268" t="s">
        <v>11</v>
      </c>
      <c r="B7" s="14">
        <f t="shared" ref="B7:B33" si="0">B6+1</f>
        <v>2</v>
      </c>
      <c r="C7" s="16" t="s">
        <v>12</v>
      </c>
      <c r="D7" s="351">
        <v>0</v>
      </c>
      <c r="E7" s="473" t="s">
        <v>19</v>
      </c>
      <c r="F7" s="139"/>
      <c r="G7" s="139"/>
    </row>
    <row r="8" spans="1:7" s="9" customFormat="1" ht="30" x14ac:dyDescent="0.25">
      <c r="A8" s="720" t="s">
        <v>13</v>
      </c>
      <c r="B8" s="14">
        <f t="shared" si="0"/>
        <v>3</v>
      </c>
      <c r="C8" s="16" t="s">
        <v>14</v>
      </c>
      <c r="D8" s="351">
        <v>0</v>
      </c>
      <c r="E8" s="473" t="s">
        <v>19</v>
      </c>
      <c r="F8" s="139"/>
      <c r="G8" s="139"/>
    </row>
    <row r="9" spans="1:7" s="9" customFormat="1" ht="30" x14ac:dyDescent="0.25">
      <c r="A9" s="721"/>
      <c r="B9" s="14">
        <f t="shared" si="0"/>
        <v>4</v>
      </c>
      <c r="C9" s="16" t="s">
        <v>15</v>
      </c>
      <c r="D9" s="351">
        <v>0</v>
      </c>
      <c r="E9" s="473" t="s">
        <v>19</v>
      </c>
      <c r="F9" s="139"/>
      <c r="G9" s="139"/>
    </row>
    <row r="10" spans="1:7" s="9" customFormat="1" ht="30" x14ac:dyDescent="0.25">
      <c r="A10" s="270" t="s">
        <v>16</v>
      </c>
      <c r="B10" s="14">
        <f t="shared" si="0"/>
        <v>5</v>
      </c>
      <c r="C10" s="38" t="s">
        <v>17</v>
      </c>
      <c r="D10" s="15">
        <v>5</v>
      </c>
      <c r="E10" s="473" t="s">
        <v>19</v>
      </c>
      <c r="F10" s="139"/>
      <c r="G10" s="139"/>
    </row>
    <row r="11" spans="1:7" s="9" customFormat="1" ht="15" x14ac:dyDescent="0.25">
      <c r="A11" s="722" t="s">
        <v>18</v>
      </c>
      <c r="B11" s="14">
        <f t="shared" si="0"/>
        <v>6</v>
      </c>
      <c r="C11" s="38" t="s">
        <v>443</v>
      </c>
      <c r="D11" s="351">
        <v>0</v>
      </c>
      <c r="E11" s="473" t="s">
        <v>19</v>
      </c>
      <c r="F11" s="139"/>
      <c r="G11" s="139"/>
    </row>
    <row r="12" spans="1:7" s="9" customFormat="1" ht="30" x14ac:dyDescent="0.25">
      <c r="A12" s="723"/>
      <c r="B12" s="14">
        <f t="shared" si="0"/>
        <v>7</v>
      </c>
      <c r="C12" s="37" t="s">
        <v>485</v>
      </c>
      <c r="D12" s="191">
        <v>0</v>
      </c>
      <c r="E12" s="473" t="s">
        <v>19</v>
      </c>
      <c r="F12" s="139"/>
      <c r="G12" s="139"/>
    </row>
    <row r="13" spans="1:7" s="9" customFormat="1" ht="17.25" x14ac:dyDescent="0.25">
      <c r="A13" s="724" t="s">
        <v>306</v>
      </c>
      <c r="B13" s="14">
        <f t="shared" si="0"/>
        <v>8</v>
      </c>
      <c r="C13" s="364" t="s">
        <v>303</v>
      </c>
      <c r="D13" s="57">
        <v>5</v>
      </c>
      <c r="E13" s="473" t="s">
        <v>19</v>
      </c>
      <c r="F13" s="139"/>
      <c r="G13" s="139"/>
    </row>
    <row r="14" spans="1:7" s="9" customFormat="1" ht="32.25" x14ac:dyDescent="0.25">
      <c r="A14" s="724"/>
      <c r="B14" s="14">
        <f t="shared" si="0"/>
        <v>9</v>
      </c>
      <c r="C14" s="364" t="s">
        <v>304</v>
      </c>
      <c r="D14" s="57">
        <v>10</v>
      </c>
      <c r="E14" s="473" t="s">
        <v>19</v>
      </c>
      <c r="F14" s="139"/>
      <c r="G14" s="139"/>
    </row>
    <row r="15" spans="1:7" s="9" customFormat="1" ht="30" x14ac:dyDescent="0.25">
      <c r="A15" s="724"/>
      <c r="B15" s="14">
        <f t="shared" si="0"/>
        <v>10</v>
      </c>
      <c r="C15" s="364" t="s">
        <v>305</v>
      </c>
      <c r="D15" s="57">
        <v>5</v>
      </c>
      <c r="E15" s="473" t="s">
        <v>19</v>
      </c>
      <c r="F15" s="139"/>
      <c r="G15" s="139"/>
    </row>
    <row r="16" spans="1:7" s="9" customFormat="1" ht="30" x14ac:dyDescent="0.25">
      <c r="A16" s="725" t="s">
        <v>20</v>
      </c>
      <c r="B16" s="14">
        <f t="shared" si="0"/>
        <v>11</v>
      </c>
      <c r="C16" s="19" t="s">
        <v>229</v>
      </c>
      <c r="D16" s="39">
        <v>0</v>
      </c>
      <c r="E16" s="473" t="s">
        <v>19</v>
      </c>
      <c r="F16" s="139"/>
      <c r="G16" s="139"/>
    </row>
    <row r="17" spans="1:7" s="9" customFormat="1" ht="30" x14ac:dyDescent="0.25">
      <c r="A17" s="725"/>
      <c r="B17" s="14">
        <f t="shared" si="0"/>
        <v>12</v>
      </c>
      <c r="C17" s="19" t="s">
        <v>438</v>
      </c>
      <c r="D17" s="65">
        <v>10</v>
      </c>
      <c r="E17" s="473" t="s">
        <v>19</v>
      </c>
      <c r="F17" s="139"/>
      <c r="G17" s="139"/>
    </row>
    <row r="18" spans="1:7" s="9" customFormat="1" ht="15" x14ac:dyDescent="0.25">
      <c r="A18" s="725" t="s">
        <v>21</v>
      </c>
      <c r="B18" s="14">
        <f t="shared" si="0"/>
        <v>13</v>
      </c>
      <c r="C18" s="19" t="s">
        <v>22</v>
      </c>
      <c r="D18" s="206">
        <v>0</v>
      </c>
      <c r="E18" s="473" t="s">
        <v>19</v>
      </c>
      <c r="F18" s="139"/>
      <c r="G18" s="139"/>
    </row>
    <row r="19" spans="1:7" s="9" customFormat="1" ht="15" x14ac:dyDescent="0.25">
      <c r="A19" s="725"/>
      <c r="B19" s="14">
        <f t="shared" si="0"/>
        <v>14</v>
      </c>
      <c r="C19" s="19" t="s">
        <v>23</v>
      </c>
      <c r="D19" s="57">
        <v>5</v>
      </c>
      <c r="E19" s="473" t="s">
        <v>19</v>
      </c>
      <c r="F19" s="139"/>
      <c r="G19" s="139"/>
    </row>
    <row r="20" spans="1:7" s="9" customFormat="1" ht="30" x14ac:dyDescent="0.25">
      <c r="A20" s="725"/>
      <c r="B20" s="14">
        <f t="shared" si="0"/>
        <v>15</v>
      </c>
      <c r="C20" s="19" t="s">
        <v>219</v>
      </c>
      <c r="D20" s="39">
        <v>0</v>
      </c>
      <c r="E20" s="473" t="s">
        <v>19</v>
      </c>
      <c r="F20" s="139"/>
      <c r="G20" s="139"/>
    </row>
    <row r="21" spans="1:7" s="9" customFormat="1" ht="15" x14ac:dyDescent="0.25">
      <c r="A21" s="268" t="s">
        <v>24</v>
      </c>
      <c r="B21" s="14">
        <f t="shared" si="0"/>
        <v>16</v>
      </c>
      <c r="C21" s="19" t="s">
        <v>25</v>
      </c>
      <c r="D21" s="211">
        <v>5</v>
      </c>
      <c r="E21" s="473" t="s">
        <v>19</v>
      </c>
      <c r="F21" s="139"/>
      <c r="G21" s="139"/>
    </row>
    <row r="22" spans="1:7" s="9" customFormat="1" ht="60.75" thickBot="1" x14ac:dyDescent="0.3">
      <c r="A22" s="725" t="s">
        <v>26</v>
      </c>
      <c r="B22" s="14">
        <f t="shared" si="0"/>
        <v>17</v>
      </c>
      <c r="C22" s="364" t="s">
        <v>387</v>
      </c>
      <c r="D22" s="356">
        <v>0</v>
      </c>
      <c r="E22" s="473" t="s">
        <v>19</v>
      </c>
      <c r="F22" s="139">
        <f>COUNTIF(E23:E24,"s")</f>
        <v>0</v>
      </c>
      <c r="G22" s="139"/>
    </row>
    <row r="23" spans="1:7" s="9" customFormat="1" ht="60" x14ac:dyDescent="0.25">
      <c r="A23" s="725"/>
      <c r="B23" s="14">
        <f t="shared" si="0"/>
        <v>18</v>
      </c>
      <c r="C23" s="16" t="s">
        <v>388</v>
      </c>
      <c r="D23" s="94">
        <v>10</v>
      </c>
      <c r="E23" s="483" t="s">
        <v>19</v>
      </c>
      <c r="F23" s="137" t="str">
        <f>IF(F22&gt;1,"ERROR, seleccionar només una S","")</f>
        <v/>
      </c>
      <c r="G23" s="139"/>
    </row>
    <row r="24" spans="1:7" s="9" customFormat="1" thickBot="1" x14ac:dyDescent="0.3">
      <c r="A24" s="725"/>
      <c r="B24" s="14">
        <f t="shared" si="0"/>
        <v>19</v>
      </c>
      <c r="C24" s="20" t="s">
        <v>386</v>
      </c>
      <c r="D24" s="95">
        <v>20</v>
      </c>
      <c r="E24" s="480" t="s">
        <v>19</v>
      </c>
      <c r="F24" s="137"/>
      <c r="G24" s="139"/>
    </row>
    <row r="25" spans="1:7" s="9" customFormat="1" ht="45" x14ac:dyDescent="0.25">
      <c r="A25" s="725"/>
      <c r="B25" s="14">
        <f t="shared" si="0"/>
        <v>20</v>
      </c>
      <c r="C25" s="364" t="s">
        <v>486</v>
      </c>
      <c r="D25" s="206">
        <v>0</v>
      </c>
      <c r="E25" s="473" t="s">
        <v>19</v>
      </c>
      <c r="F25" s="139"/>
      <c r="G25" s="139"/>
    </row>
    <row r="26" spans="1:7" s="9" customFormat="1" ht="45" x14ac:dyDescent="0.25">
      <c r="A26" s="725"/>
      <c r="B26" s="14">
        <f t="shared" si="0"/>
        <v>21</v>
      </c>
      <c r="C26" s="364" t="s">
        <v>27</v>
      </c>
      <c r="D26" s="57">
        <v>10</v>
      </c>
      <c r="E26" s="473" t="s">
        <v>19</v>
      </c>
      <c r="F26" s="139"/>
      <c r="G26" s="139"/>
    </row>
    <row r="27" spans="1:7" s="9" customFormat="1" ht="15" x14ac:dyDescent="0.25">
      <c r="A27" s="725"/>
      <c r="B27" s="14">
        <f t="shared" si="0"/>
        <v>22</v>
      </c>
      <c r="C27" s="491" t="s">
        <v>28</v>
      </c>
      <c r="D27" s="57">
        <v>20</v>
      </c>
      <c r="E27" s="473" t="s">
        <v>19</v>
      </c>
      <c r="F27" s="139"/>
      <c r="G27" s="139"/>
    </row>
    <row r="28" spans="1:7" s="9" customFormat="1" ht="15" x14ac:dyDescent="0.25">
      <c r="A28" s="725" t="s">
        <v>29</v>
      </c>
      <c r="B28" s="14">
        <f t="shared" si="0"/>
        <v>23</v>
      </c>
      <c r="C28" s="37" t="s">
        <v>30</v>
      </c>
      <c r="D28" s="39">
        <v>0</v>
      </c>
      <c r="E28" s="473" t="s">
        <v>19</v>
      </c>
      <c r="F28" s="139"/>
      <c r="G28" s="139"/>
    </row>
    <row r="29" spans="1:7" s="9" customFormat="1" ht="15" x14ac:dyDescent="0.25">
      <c r="A29" s="725"/>
      <c r="B29" s="14">
        <f t="shared" si="0"/>
        <v>24</v>
      </c>
      <c r="C29" s="37" t="s">
        <v>444</v>
      </c>
      <c r="D29" s="39">
        <v>0</v>
      </c>
      <c r="E29" s="473" t="s">
        <v>19</v>
      </c>
      <c r="F29" s="139"/>
      <c r="G29" s="139"/>
    </row>
    <row r="30" spans="1:7" s="9" customFormat="1" ht="30" x14ac:dyDescent="0.25">
      <c r="A30" s="725"/>
      <c r="B30" s="14">
        <f t="shared" si="0"/>
        <v>25</v>
      </c>
      <c r="C30" s="37" t="s">
        <v>31</v>
      </c>
      <c r="D30" s="57">
        <v>5</v>
      </c>
      <c r="E30" s="473" t="s">
        <v>19</v>
      </c>
      <c r="F30" s="139"/>
      <c r="G30" s="139"/>
    </row>
    <row r="31" spans="1:7" s="9" customFormat="1" ht="15" x14ac:dyDescent="0.25">
      <c r="A31" s="722"/>
      <c r="B31" s="14">
        <f t="shared" si="0"/>
        <v>26</v>
      </c>
      <c r="C31" s="416" t="s">
        <v>487</v>
      </c>
      <c r="D31" s="57">
        <v>10</v>
      </c>
      <c r="E31" s="473" t="s">
        <v>19</v>
      </c>
      <c r="F31" s="139"/>
      <c r="G31" s="139"/>
    </row>
    <row r="32" spans="1:7" s="9" customFormat="1" ht="45" x14ac:dyDescent="0.25">
      <c r="A32" s="722"/>
      <c r="B32" s="14">
        <f t="shared" si="0"/>
        <v>27</v>
      </c>
      <c r="C32" s="365" t="s">
        <v>376</v>
      </c>
      <c r="D32" s="211">
        <v>20</v>
      </c>
      <c r="E32" s="473" t="s">
        <v>19</v>
      </c>
      <c r="F32" s="139"/>
      <c r="G32" s="139"/>
    </row>
    <row r="33" spans="1:7" s="9" customFormat="1" ht="30.75" thickBot="1" x14ac:dyDescent="0.3">
      <c r="A33" s="726"/>
      <c r="B33" s="21">
        <f t="shared" si="0"/>
        <v>28</v>
      </c>
      <c r="C33" s="417" t="s">
        <v>32</v>
      </c>
      <c r="D33" s="152">
        <v>5</v>
      </c>
      <c r="E33" s="474" t="s">
        <v>19</v>
      </c>
      <c r="F33" s="139"/>
      <c r="G33" s="139"/>
    </row>
    <row r="34" spans="1:7" s="9" customFormat="1" thickBot="1" x14ac:dyDescent="0.3">
      <c r="A34" s="22"/>
      <c r="B34" s="23"/>
      <c r="C34" s="201" t="s">
        <v>221</v>
      </c>
      <c r="D34" s="200">
        <v>135</v>
      </c>
      <c r="E34" s="8"/>
      <c r="F34" s="139"/>
      <c r="G34" s="139"/>
    </row>
    <row r="35" spans="1:7" s="9" customFormat="1" thickBot="1" x14ac:dyDescent="0.3">
      <c r="A35" s="22"/>
      <c r="B35" s="23"/>
      <c r="C35" s="198" t="s">
        <v>224</v>
      </c>
      <c r="D35" s="199">
        <f>SUMIF($E$6:$E$33,"S",D6:D33)</f>
        <v>0</v>
      </c>
      <c r="E35" s="8"/>
      <c r="F35" s="139"/>
      <c r="G35" s="139"/>
    </row>
    <row r="36" spans="1:7" s="9" customFormat="1" thickBot="1" x14ac:dyDescent="0.3">
      <c r="A36" s="22"/>
      <c r="B36" s="23"/>
      <c r="C36" s="24"/>
      <c r="D36" s="196">
        <f>D35/D34</f>
        <v>0</v>
      </c>
      <c r="E36" s="8"/>
      <c r="F36" s="139"/>
      <c r="G36" s="139"/>
    </row>
    <row r="37" spans="1:7" s="9" customFormat="1" thickBot="1" x14ac:dyDescent="0.3">
      <c r="A37" s="22"/>
      <c r="B37" s="23"/>
      <c r="C37" s="25"/>
      <c r="D37" s="26"/>
      <c r="E37" s="8"/>
      <c r="F37" s="139"/>
      <c r="G37" s="139"/>
    </row>
    <row r="38" spans="1:7" s="9" customFormat="1" thickBot="1" x14ac:dyDescent="0.3">
      <c r="A38" s="27"/>
      <c r="B38" s="28"/>
      <c r="C38" s="208" t="s">
        <v>222</v>
      </c>
      <c r="D38" s="203">
        <f>COUNTIF(D6:D33,"=0")</f>
        <v>13</v>
      </c>
      <c r="E38" s="29"/>
      <c r="F38" s="139"/>
      <c r="G38" s="139"/>
    </row>
    <row r="39" spans="1:7" s="32" customFormat="1" thickBot="1" x14ac:dyDescent="0.3">
      <c r="A39" s="30"/>
      <c r="B39" s="28"/>
      <c r="C39" s="209" t="s">
        <v>223</v>
      </c>
      <c r="D39" s="205">
        <f>COUNTIFS(D6:D33,"=0",$E$6:$E$33,"=S")</f>
        <v>0</v>
      </c>
      <c r="E39" s="31"/>
      <c r="F39" s="70"/>
      <c r="G39" s="70"/>
    </row>
    <row r="40" spans="1:7" s="32" customFormat="1" thickBot="1" x14ac:dyDescent="0.3">
      <c r="A40" s="30"/>
      <c r="B40" s="28"/>
      <c r="C40" s="33"/>
      <c r="D40" s="195">
        <f>D39/D38</f>
        <v>0</v>
      </c>
      <c r="E40" s="31"/>
      <c r="F40" s="70"/>
      <c r="G40" s="70"/>
    </row>
    <row r="41" spans="1:7" s="9" customFormat="1" thickBot="1" x14ac:dyDescent="0.3">
      <c r="A41" s="10"/>
      <c r="B41" s="34"/>
      <c r="C41" s="35"/>
      <c r="D41" s="10"/>
      <c r="E41" s="36"/>
      <c r="F41" s="139"/>
      <c r="G41" s="139"/>
    </row>
    <row r="42" spans="1:7" s="9" customFormat="1" ht="15.75" customHeight="1" thickBot="1" x14ac:dyDescent="0.3">
      <c r="A42" s="718" t="s">
        <v>354</v>
      </c>
      <c r="B42" s="719"/>
      <c r="C42" s="719"/>
      <c r="D42" s="147"/>
      <c r="E42" s="148"/>
      <c r="F42" s="139"/>
      <c r="G42" s="139"/>
    </row>
    <row r="43" spans="1:7" s="9" customFormat="1" ht="30" x14ac:dyDescent="0.25">
      <c r="A43" s="271" t="s">
        <v>33</v>
      </c>
      <c r="B43" s="13">
        <f>B33+1</f>
        <v>29</v>
      </c>
      <c r="C43" s="394" t="s">
        <v>488</v>
      </c>
      <c r="D43" s="389">
        <v>0</v>
      </c>
      <c r="E43" s="473" t="s">
        <v>19</v>
      </c>
      <c r="F43" s="139"/>
      <c r="G43" s="139"/>
    </row>
    <row r="44" spans="1:7" s="9" customFormat="1" ht="30" x14ac:dyDescent="0.25">
      <c r="A44" s="269" t="s">
        <v>11</v>
      </c>
      <c r="B44" s="14">
        <f>B43+1</f>
        <v>30</v>
      </c>
      <c r="C44" s="37" t="s">
        <v>395</v>
      </c>
      <c r="D44" s="351">
        <v>0</v>
      </c>
      <c r="E44" s="473" t="s">
        <v>19</v>
      </c>
      <c r="F44" s="139"/>
      <c r="G44" s="139"/>
    </row>
    <row r="45" spans="1:7" s="9" customFormat="1" ht="45" x14ac:dyDescent="0.25">
      <c r="A45" s="715" t="s">
        <v>34</v>
      </c>
      <c r="B45" s="14">
        <f t="shared" ref="B45:B108" si="1">B44+1</f>
        <v>31</v>
      </c>
      <c r="C45" s="37" t="s">
        <v>489</v>
      </c>
      <c r="D45" s="351">
        <v>0</v>
      </c>
      <c r="E45" s="473" t="s">
        <v>19</v>
      </c>
      <c r="F45" s="139"/>
      <c r="G45" s="139"/>
    </row>
    <row r="46" spans="1:7" s="9" customFormat="1" ht="15" x14ac:dyDescent="0.25">
      <c r="A46" s="715"/>
      <c r="B46" s="14">
        <f t="shared" si="1"/>
        <v>32</v>
      </c>
      <c r="C46" s="37" t="s">
        <v>490</v>
      </c>
      <c r="D46" s="15">
        <v>15</v>
      </c>
      <c r="E46" s="473" t="s">
        <v>19</v>
      </c>
      <c r="F46" s="139"/>
      <c r="G46" s="139"/>
    </row>
    <row r="47" spans="1:7" s="9" customFormat="1" ht="15" x14ac:dyDescent="0.25">
      <c r="A47" s="715"/>
      <c r="B47" s="14">
        <f t="shared" si="1"/>
        <v>33</v>
      </c>
      <c r="C47" s="37" t="s">
        <v>35</v>
      </c>
      <c r="D47" s="351">
        <v>0</v>
      </c>
      <c r="E47" s="473" t="s">
        <v>19</v>
      </c>
      <c r="F47" s="139"/>
      <c r="G47" s="139"/>
    </row>
    <row r="48" spans="1:7" s="9" customFormat="1" ht="15" x14ac:dyDescent="0.25">
      <c r="A48" s="715"/>
      <c r="B48" s="14">
        <f t="shared" si="1"/>
        <v>34</v>
      </c>
      <c r="C48" s="37" t="s">
        <v>36</v>
      </c>
      <c r="D48" s="351">
        <v>0</v>
      </c>
      <c r="E48" s="473" t="s">
        <v>19</v>
      </c>
      <c r="F48" s="139"/>
      <c r="G48" s="139"/>
    </row>
    <row r="49" spans="1:7" s="9" customFormat="1" ht="30" x14ac:dyDescent="0.25">
      <c r="A49" s="715"/>
      <c r="B49" s="14">
        <f t="shared" si="1"/>
        <v>35</v>
      </c>
      <c r="C49" s="37" t="s">
        <v>414</v>
      </c>
      <c r="D49" s="15">
        <v>15</v>
      </c>
      <c r="E49" s="473" t="s">
        <v>19</v>
      </c>
      <c r="F49" s="139"/>
      <c r="G49" s="139"/>
    </row>
    <row r="50" spans="1:7" s="9" customFormat="1" ht="45" x14ac:dyDescent="0.25">
      <c r="A50" s="715"/>
      <c r="B50" s="14">
        <f t="shared" si="1"/>
        <v>36</v>
      </c>
      <c r="C50" s="37" t="s">
        <v>37</v>
      </c>
      <c r="D50" s="351">
        <v>0</v>
      </c>
      <c r="E50" s="473" t="s">
        <v>19</v>
      </c>
      <c r="F50" s="139"/>
      <c r="G50" s="139"/>
    </row>
    <row r="51" spans="1:7" s="9" customFormat="1" ht="17.25" x14ac:dyDescent="0.25">
      <c r="A51" s="715"/>
      <c r="B51" s="14">
        <f t="shared" si="1"/>
        <v>37</v>
      </c>
      <c r="C51" s="37" t="s">
        <v>230</v>
      </c>
      <c r="D51" s="15">
        <v>15</v>
      </c>
      <c r="E51" s="473" t="s">
        <v>19</v>
      </c>
      <c r="F51" s="139"/>
      <c r="G51" s="139"/>
    </row>
    <row r="52" spans="1:7" s="9" customFormat="1" ht="30" x14ac:dyDescent="0.25">
      <c r="A52" s="715"/>
      <c r="B52" s="14">
        <f t="shared" si="1"/>
        <v>38</v>
      </c>
      <c r="C52" s="37" t="s">
        <v>38</v>
      </c>
      <c r="D52" s="15">
        <v>15</v>
      </c>
      <c r="E52" s="473" t="s">
        <v>19</v>
      </c>
      <c r="F52" s="139"/>
      <c r="G52" s="139"/>
    </row>
    <row r="53" spans="1:7" s="9" customFormat="1" ht="15" x14ac:dyDescent="0.25">
      <c r="A53" s="715"/>
      <c r="B53" s="14">
        <f t="shared" si="1"/>
        <v>39</v>
      </c>
      <c r="C53" s="37" t="s">
        <v>39</v>
      </c>
      <c r="D53" s="351">
        <v>0</v>
      </c>
      <c r="E53" s="473" t="s">
        <v>19</v>
      </c>
      <c r="F53" s="139"/>
      <c r="G53" s="139"/>
    </row>
    <row r="54" spans="1:7" s="9" customFormat="1" ht="15" x14ac:dyDescent="0.25">
      <c r="A54" s="715"/>
      <c r="B54" s="14">
        <f t="shared" si="1"/>
        <v>40</v>
      </c>
      <c r="C54" s="37" t="s">
        <v>40</v>
      </c>
      <c r="D54" s="351">
        <v>0</v>
      </c>
      <c r="E54" s="473" t="s">
        <v>19</v>
      </c>
      <c r="F54" s="139"/>
      <c r="G54" s="139"/>
    </row>
    <row r="55" spans="1:7" s="9" customFormat="1" ht="15" x14ac:dyDescent="0.25">
      <c r="A55" s="715"/>
      <c r="B55" s="14">
        <f t="shared" si="1"/>
        <v>41</v>
      </c>
      <c r="C55" s="37" t="s">
        <v>41</v>
      </c>
      <c r="D55" s="351">
        <v>0</v>
      </c>
      <c r="E55" s="473" t="s">
        <v>19</v>
      </c>
      <c r="F55" s="139"/>
      <c r="G55" s="139"/>
    </row>
    <row r="56" spans="1:7" s="9" customFormat="1" ht="15" x14ac:dyDescent="0.25">
      <c r="A56" s="715"/>
      <c r="B56" s="14">
        <f t="shared" si="1"/>
        <v>42</v>
      </c>
      <c r="C56" s="37" t="s">
        <v>445</v>
      </c>
      <c r="D56" s="15">
        <v>10</v>
      </c>
      <c r="E56" s="473" t="s">
        <v>19</v>
      </c>
      <c r="F56" s="139"/>
      <c r="G56" s="139"/>
    </row>
    <row r="57" spans="1:7" s="9" customFormat="1" ht="30" x14ac:dyDescent="0.25">
      <c r="A57" s="715"/>
      <c r="B57" s="14">
        <f t="shared" si="1"/>
        <v>43</v>
      </c>
      <c r="C57" s="37" t="s">
        <v>491</v>
      </c>
      <c r="D57" s="15">
        <v>5</v>
      </c>
      <c r="E57" s="473" t="s">
        <v>19</v>
      </c>
      <c r="F57" s="139"/>
      <c r="G57" s="139"/>
    </row>
    <row r="58" spans="1:7" s="9" customFormat="1" ht="15" x14ac:dyDescent="0.25">
      <c r="A58" s="715"/>
      <c r="B58" s="14">
        <f t="shared" si="1"/>
        <v>44</v>
      </c>
      <c r="C58" s="37" t="s">
        <v>42</v>
      </c>
      <c r="D58" s="351">
        <v>0</v>
      </c>
      <c r="E58" s="473" t="s">
        <v>19</v>
      </c>
      <c r="F58" s="139"/>
      <c r="G58" s="139"/>
    </row>
    <row r="59" spans="1:7" s="9" customFormat="1" ht="15" x14ac:dyDescent="0.25">
      <c r="A59" s="715"/>
      <c r="B59" s="14">
        <f t="shared" si="1"/>
        <v>45</v>
      </c>
      <c r="C59" s="37" t="s">
        <v>43</v>
      </c>
      <c r="D59" s="351">
        <v>0</v>
      </c>
      <c r="E59" s="473" t="s">
        <v>19</v>
      </c>
      <c r="F59" s="139"/>
      <c r="G59" s="139"/>
    </row>
    <row r="60" spans="1:7" s="9" customFormat="1" ht="15" x14ac:dyDescent="0.25">
      <c r="A60" s="715"/>
      <c r="B60" s="14">
        <f t="shared" si="1"/>
        <v>46</v>
      </c>
      <c r="C60" s="37" t="s">
        <v>44</v>
      </c>
      <c r="D60" s="39">
        <v>0</v>
      </c>
      <c r="E60" s="473" t="s">
        <v>19</v>
      </c>
      <c r="F60" s="139"/>
      <c r="G60" s="139"/>
    </row>
    <row r="61" spans="1:7" s="9" customFormat="1" ht="15" x14ac:dyDescent="0.25">
      <c r="A61" s="715"/>
      <c r="B61" s="14">
        <f t="shared" si="1"/>
        <v>47</v>
      </c>
      <c r="C61" s="37" t="s">
        <v>45</v>
      </c>
      <c r="D61" s="39">
        <v>0</v>
      </c>
      <c r="E61" s="473" t="s">
        <v>19</v>
      </c>
      <c r="F61" s="139"/>
      <c r="G61" s="139"/>
    </row>
    <row r="62" spans="1:7" s="9" customFormat="1" ht="15" x14ac:dyDescent="0.25">
      <c r="A62" s="715"/>
      <c r="B62" s="14">
        <f t="shared" si="1"/>
        <v>48</v>
      </c>
      <c r="C62" s="37" t="s">
        <v>46</v>
      </c>
      <c r="D62" s="39">
        <v>0</v>
      </c>
      <c r="E62" s="473" t="s">
        <v>19</v>
      </c>
      <c r="F62" s="139"/>
      <c r="G62" s="139"/>
    </row>
    <row r="63" spans="1:7" s="9" customFormat="1" ht="15" x14ac:dyDescent="0.25">
      <c r="A63" s="715"/>
      <c r="B63" s="14">
        <f t="shared" si="1"/>
        <v>49</v>
      </c>
      <c r="C63" s="37" t="s">
        <v>47</v>
      </c>
      <c r="D63" s="39">
        <v>0</v>
      </c>
      <c r="E63" s="473" t="s">
        <v>19</v>
      </c>
      <c r="F63" s="139"/>
      <c r="G63" s="139"/>
    </row>
    <row r="64" spans="1:7" s="9" customFormat="1" ht="15" x14ac:dyDescent="0.25">
      <c r="A64" s="715"/>
      <c r="B64" s="14">
        <f t="shared" si="1"/>
        <v>50</v>
      </c>
      <c r="C64" s="37" t="s">
        <v>48</v>
      </c>
      <c r="D64" s="39">
        <v>0</v>
      </c>
      <c r="E64" s="473" t="s">
        <v>19</v>
      </c>
      <c r="F64" s="139"/>
      <c r="G64" s="139"/>
    </row>
    <row r="65" spans="1:7" s="9" customFormat="1" ht="15" x14ac:dyDescent="0.25">
      <c r="A65" s="715"/>
      <c r="B65" s="14">
        <f t="shared" si="1"/>
        <v>51</v>
      </c>
      <c r="C65" s="37" t="s">
        <v>49</v>
      </c>
      <c r="D65" s="39">
        <v>0</v>
      </c>
      <c r="E65" s="473" t="s">
        <v>19</v>
      </c>
      <c r="F65" s="139"/>
      <c r="G65" s="139"/>
    </row>
    <row r="66" spans="1:7" s="9" customFormat="1" ht="15" x14ac:dyDescent="0.25">
      <c r="A66" s="715"/>
      <c r="B66" s="14">
        <f t="shared" si="1"/>
        <v>52</v>
      </c>
      <c r="C66" s="37" t="s">
        <v>50</v>
      </c>
      <c r="D66" s="191">
        <v>0</v>
      </c>
      <c r="E66" s="473" t="s">
        <v>19</v>
      </c>
      <c r="F66" s="139"/>
      <c r="G66" s="139"/>
    </row>
    <row r="67" spans="1:7" s="9" customFormat="1" ht="15" x14ac:dyDescent="0.25">
      <c r="A67" s="715"/>
      <c r="B67" s="14">
        <f t="shared" si="1"/>
        <v>53</v>
      </c>
      <c r="C67" s="37" t="s">
        <v>51</v>
      </c>
      <c r="D67" s="39">
        <v>0</v>
      </c>
      <c r="E67" s="473" t="s">
        <v>19</v>
      </c>
      <c r="F67" s="139"/>
      <c r="G67" s="139"/>
    </row>
    <row r="68" spans="1:7" s="9" customFormat="1" ht="15" x14ac:dyDescent="0.25">
      <c r="A68" s="715"/>
      <c r="B68" s="14">
        <f t="shared" si="1"/>
        <v>54</v>
      </c>
      <c r="C68" s="37" t="s">
        <v>52</v>
      </c>
      <c r="D68" s="65">
        <v>10</v>
      </c>
      <c r="E68" s="473" t="s">
        <v>19</v>
      </c>
      <c r="F68" s="139"/>
      <c r="G68" s="139"/>
    </row>
    <row r="69" spans="1:7" s="9" customFormat="1" ht="15" x14ac:dyDescent="0.25">
      <c r="A69" s="715"/>
      <c r="B69" s="14">
        <f t="shared" si="1"/>
        <v>55</v>
      </c>
      <c r="C69" s="37" t="s">
        <v>53</v>
      </c>
      <c r="D69" s="39">
        <v>0</v>
      </c>
      <c r="E69" s="473" t="s">
        <v>19</v>
      </c>
      <c r="F69" s="139"/>
      <c r="G69" s="139"/>
    </row>
    <row r="70" spans="1:7" s="9" customFormat="1" ht="15" x14ac:dyDescent="0.25">
      <c r="A70" s="715"/>
      <c r="B70" s="14">
        <f t="shared" si="1"/>
        <v>56</v>
      </c>
      <c r="C70" s="37" t="s">
        <v>54</v>
      </c>
      <c r="D70" s="65">
        <v>10</v>
      </c>
      <c r="E70" s="473" t="s">
        <v>19</v>
      </c>
      <c r="F70" s="139"/>
      <c r="G70" s="139"/>
    </row>
    <row r="71" spans="1:7" s="9" customFormat="1" ht="15" x14ac:dyDescent="0.25">
      <c r="A71" s="715"/>
      <c r="B71" s="14">
        <f t="shared" si="1"/>
        <v>57</v>
      </c>
      <c r="C71" s="37" t="s">
        <v>55</v>
      </c>
      <c r="D71" s="39">
        <v>0</v>
      </c>
      <c r="E71" s="473" t="s">
        <v>19</v>
      </c>
      <c r="F71" s="139"/>
      <c r="G71" s="139"/>
    </row>
    <row r="72" spans="1:7" s="9" customFormat="1" ht="15" x14ac:dyDescent="0.25">
      <c r="A72" s="715"/>
      <c r="B72" s="14">
        <f t="shared" si="1"/>
        <v>58</v>
      </c>
      <c r="C72" s="37" t="s">
        <v>56</v>
      </c>
      <c r="D72" s="39">
        <v>0</v>
      </c>
      <c r="E72" s="473" t="s">
        <v>19</v>
      </c>
      <c r="F72" s="139"/>
      <c r="G72" s="139"/>
    </row>
    <row r="73" spans="1:7" s="9" customFormat="1" ht="30" x14ac:dyDescent="0.25">
      <c r="A73" s="715"/>
      <c r="B73" s="14">
        <f t="shared" si="1"/>
        <v>59</v>
      </c>
      <c r="C73" s="37" t="s">
        <v>440</v>
      </c>
      <c r="D73" s="39">
        <v>0</v>
      </c>
      <c r="E73" s="473" t="s">
        <v>19</v>
      </c>
      <c r="F73" s="139"/>
      <c r="G73" s="139"/>
    </row>
    <row r="74" spans="1:7" s="9" customFormat="1" ht="30" x14ac:dyDescent="0.25">
      <c r="A74" s="715"/>
      <c r="B74" s="14">
        <f t="shared" si="1"/>
        <v>60</v>
      </c>
      <c r="C74" s="37" t="s">
        <v>439</v>
      </c>
      <c r="D74" s="39">
        <v>0</v>
      </c>
      <c r="E74" s="473" t="s">
        <v>19</v>
      </c>
      <c r="F74" s="139"/>
      <c r="G74" s="139"/>
    </row>
    <row r="75" spans="1:7" s="9" customFormat="1" ht="15" x14ac:dyDescent="0.25">
      <c r="A75" s="715"/>
      <c r="B75" s="14">
        <f t="shared" si="1"/>
        <v>61</v>
      </c>
      <c r="C75" s="37" t="s">
        <v>57</v>
      </c>
      <c r="D75" s="39">
        <v>0</v>
      </c>
      <c r="E75" s="473" t="s">
        <v>19</v>
      </c>
      <c r="F75" s="139"/>
      <c r="G75" s="139"/>
    </row>
    <row r="76" spans="1:7" s="9" customFormat="1" ht="15" x14ac:dyDescent="0.25">
      <c r="A76" s="715"/>
      <c r="B76" s="14">
        <f t="shared" si="1"/>
        <v>62</v>
      </c>
      <c r="C76" s="37" t="s">
        <v>58</v>
      </c>
      <c r="D76" s="39">
        <v>0</v>
      </c>
      <c r="E76" s="473" t="s">
        <v>19</v>
      </c>
      <c r="F76" s="139"/>
      <c r="G76" s="139"/>
    </row>
    <row r="77" spans="1:7" s="9" customFormat="1" ht="15" x14ac:dyDescent="0.25">
      <c r="A77" s="715"/>
      <c r="B77" s="14">
        <f t="shared" si="1"/>
        <v>63</v>
      </c>
      <c r="C77" s="37" t="s">
        <v>59</v>
      </c>
      <c r="D77" s="39">
        <v>0</v>
      </c>
      <c r="E77" s="473" t="s">
        <v>19</v>
      </c>
      <c r="F77" s="139"/>
      <c r="G77" s="139"/>
    </row>
    <row r="78" spans="1:7" s="9" customFormat="1" ht="30" x14ac:dyDescent="0.25">
      <c r="A78" s="715"/>
      <c r="B78" s="14">
        <f t="shared" si="1"/>
        <v>64</v>
      </c>
      <c r="C78" s="37" t="s">
        <v>220</v>
      </c>
      <c r="D78" s="39">
        <v>0</v>
      </c>
      <c r="E78" s="473" t="s">
        <v>19</v>
      </c>
      <c r="F78" s="139"/>
      <c r="G78" s="139"/>
    </row>
    <row r="79" spans="1:7" s="9" customFormat="1" ht="15" x14ac:dyDescent="0.25">
      <c r="A79" s="715"/>
      <c r="B79" s="14">
        <f t="shared" si="1"/>
        <v>65</v>
      </c>
      <c r="C79" s="37" t="s">
        <v>60</v>
      </c>
      <c r="D79" s="39">
        <v>0</v>
      </c>
      <c r="E79" s="473" t="s">
        <v>19</v>
      </c>
      <c r="F79" s="139"/>
      <c r="G79" s="139"/>
    </row>
    <row r="80" spans="1:7" s="9" customFormat="1" ht="15" x14ac:dyDescent="0.25">
      <c r="A80" s="715"/>
      <c r="B80" s="14">
        <f t="shared" si="1"/>
        <v>66</v>
      </c>
      <c r="C80" s="37" t="s">
        <v>61</v>
      </c>
      <c r="D80" s="57">
        <v>5</v>
      </c>
      <c r="E80" s="473" t="s">
        <v>19</v>
      </c>
      <c r="F80" s="139"/>
      <c r="G80" s="139"/>
    </row>
    <row r="81" spans="1:7" s="9" customFormat="1" ht="15" x14ac:dyDescent="0.25">
      <c r="A81" s="715"/>
      <c r="B81" s="14">
        <f t="shared" si="1"/>
        <v>67</v>
      </c>
      <c r="C81" s="37" t="s">
        <v>62</v>
      </c>
      <c r="D81" s="57">
        <v>5</v>
      </c>
      <c r="E81" s="473" t="s">
        <v>19</v>
      </c>
      <c r="F81" s="139"/>
      <c r="G81" s="139"/>
    </row>
    <row r="82" spans="1:7" s="9" customFormat="1" ht="15" x14ac:dyDescent="0.25">
      <c r="A82" s="715"/>
      <c r="B82" s="14">
        <f t="shared" si="1"/>
        <v>68</v>
      </c>
      <c r="C82" s="37" t="s">
        <v>63</v>
      </c>
      <c r="D82" s="211">
        <v>5</v>
      </c>
      <c r="E82" s="473" t="s">
        <v>19</v>
      </c>
      <c r="F82" s="139"/>
      <c r="G82" s="139"/>
    </row>
    <row r="83" spans="1:7" s="9" customFormat="1" ht="30" x14ac:dyDescent="0.25">
      <c r="A83" s="715" t="s">
        <v>64</v>
      </c>
      <c r="B83" s="14">
        <f t="shared" si="1"/>
        <v>69</v>
      </c>
      <c r="C83" s="37" t="s">
        <v>217</v>
      </c>
      <c r="D83" s="39">
        <v>0</v>
      </c>
      <c r="E83" s="473" t="s">
        <v>19</v>
      </c>
      <c r="F83" s="139"/>
      <c r="G83" s="139"/>
    </row>
    <row r="84" spans="1:7" s="9" customFormat="1" ht="30.75" thickBot="1" x14ac:dyDescent="0.3">
      <c r="A84" s="715"/>
      <c r="B84" s="14">
        <f t="shared" si="1"/>
        <v>70</v>
      </c>
      <c r="C84" s="37" t="s">
        <v>65</v>
      </c>
      <c r="D84" s="356">
        <v>0</v>
      </c>
      <c r="E84" s="473" t="s">
        <v>19</v>
      </c>
      <c r="F84" s="139">
        <f>COUNTIF(E85:E86,"s")</f>
        <v>0</v>
      </c>
      <c r="G84" s="139"/>
    </row>
    <row r="85" spans="1:7" s="9" customFormat="1" ht="30" x14ac:dyDescent="0.25">
      <c r="A85" s="715"/>
      <c r="B85" s="14">
        <f t="shared" si="1"/>
        <v>71</v>
      </c>
      <c r="C85" s="38" t="s">
        <v>66</v>
      </c>
      <c r="D85" s="94">
        <v>10</v>
      </c>
      <c r="E85" s="483" t="s">
        <v>19</v>
      </c>
      <c r="F85" s="137" t="str">
        <f>IF(F84&gt;1,"ERROR, seleccionar només una S","")</f>
        <v/>
      </c>
      <c r="G85" s="139"/>
    </row>
    <row r="86" spans="1:7" s="9" customFormat="1" ht="30.75" thickBot="1" x14ac:dyDescent="0.3">
      <c r="A86" s="715"/>
      <c r="B86" s="14">
        <f t="shared" si="1"/>
        <v>72</v>
      </c>
      <c r="C86" s="38" t="s">
        <v>67</v>
      </c>
      <c r="D86" s="95">
        <v>15</v>
      </c>
      <c r="E86" s="480" t="s">
        <v>19</v>
      </c>
      <c r="F86" s="137"/>
      <c r="G86" s="139"/>
    </row>
    <row r="87" spans="1:7" s="9" customFormat="1" ht="15" x14ac:dyDescent="0.25">
      <c r="A87" s="715"/>
      <c r="B87" s="14">
        <f t="shared" si="1"/>
        <v>73</v>
      </c>
      <c r="C87" s="38" t="s">
        <v>492</v>
      </c>
      <c r="D87" s="293">
        <v>5</v>
      </c>
      <c r="E87" s="475" t="s">
        <v>19</v>
      </c>
      <c r="F87" s="139"/>
      <c r="G87" s="139"/>
    </row>
    <row r="88" spans="1:7" s="9" customFormat="1" ht="30" x14ac:dyDescent="0.25">
      <c r="A88" s="715"/>
      <c r="B88" s="14">
        <f t="shared" si="1"/>
        <v>74</v>
      </c>
      <c r="C88" s="37" t="s">
        <v>68</v>
      </c>
      <c r="D88" s="206">
        <v>0</v>
      </c>
      <c r="E88" s="473" t="s">
        <v>19</v>
      </c>
      <c r="F88" s="139"/>
      <c r="G88" s="139"/>
    </row>
    <row r="89" spans="1:7" s="9" customFormat="1" ht="30" x14ac:dyDescent="0.25">
      <c r="A89" s="715"/>
      <c r="B89" s="14">
        <f t="shared" si="1"/>
        <v>75</v>
      </c>
      <c r="C89" s="37" t="s">
        <v>69</v>
      </c>
      <c r="D89" s="39">
        <v>0</v>
      </c>
      <c r="E89" s="473" t="s">
        <v>19</v>
      </c>
      <c r="F89" s="139"/>
      <c r="G89" s="139"/>
    </row>
    <row r="90" spans="1:7" s="9" customFormat="1" ht="15" x14ac:dyDescent="0.25">
      <c r="A90" s="715"/>
      <c r="B90" s="14">
        <f t="shared" si="1"/>
        <v>76</v>
      </c>
      <c r="C90" s="37" t="s">
        <v>70</v>
      </c>
      <c r="D90" s="65">
        <v>10</v>
      </c>
      <c r="E90" s="473" t="s">
        <v>19</v>
      </c>
      <c r="F90" s="139"/>
      <c r="G90" s="139"/>
    </row>
    <row r="91" spans="1:7" s="9" customFormat="1" ht="60" x14ac:dyDescent="0.25">
      <c r="A91" s="715"/>
      <c r="B91" s="14">
        <f t="shared" si="1"/>
        <v>77</v>
      </c>
      <c r="C91" s="37" t="s">
        <v>493</v>
      </c>
      <c r="D91" s="206">
        <v>0</v>
      </c>
      <c r="E91" s="473" t="s">
        <v>19</v>
      </c>
      <c r="F91" s="139"/>
      <c r="G91" s="139"/>
    </row>
    <row r="92" spans="1:7" s="9" customFormat="1" ht="30" x14ac:dyDescent="0.25">
      <c r="A92" s="715"/>
      <c r="B92" s="14">
        <f t="shared" si="1"/>
        <v>78</v>
      </c>
      <c r="C92" s="37" t="s">
        <v>500</v>
      </c>
      <c r="D92" s="39">
        <v>0</v>
      </c>
      <c r="E92" s="473" t="s">
        <v>19</v>
      </c>
      <c r="F92" s="139"/>
      <c r="G92" s="139"/>
    </row>
    <row r="93" spans="1:7" s="9" customFormat="1" ht="30" x14ac:dyDescent="0.25">
      <c r="A93" s="715"/>
      <c r="B93" s="14">
        <f t="shared" si="1"/>
        <v>79</v>
      </c>
      <c r="C93" s="37" t="s">
        <v>71</v>
      </c>
      <c r="D93" s="39">
        <v>0</v>
      </c>
      <c r="E93" s="473" t="s">
        <v>19</v>
      </c>
      <c r="F93" s="139"/>
      <c r="G93" s="139"/>
    </row>
    <row r="94" spans="1:7" s="9" customFormat="1" ht="15" x14ac:dyDescent="0.25">
      <c r="A94" s="715"/>
      <c r="B94" s="14">
        <f t="shared" si="1"/>
        <v>80</v>
      </c>
      <c r="C94" s="37" t="s">
        <v>231</v>
      </c>
      <c r="D94" s="260">
        <v>20</v>
      </c>
      <c r="E94" s="473" t="s">
        <v>19</v>
      </c>
      <c r="F94" s="139"/>
      <c r="G94" s="139"/>
    </row>
    <row r="95" spans="1:7" s="9" customFormat="1" ht="15" x14ac:dyDescent="0.25">
      <c r="A95" s="715"/>
      <c r="B95" s="14">
        <f t="shared" si="1"/>
        <v>81</v>
      </c>
      <c r="C95" s="37" t="s">
        <v>72</v>
      </c>
      <c r="D95" s="57">
        <v>5</v>
      </c>
      <c r="E95" s="473" t="s">
        <v>19</v>
      </c>
      <c r="F95" s="139"/>
      <c r="G95" s="139"/>
    </row>
    <row r="96" spans="1:7" s="9" customFormat="1" ht="15" x14ac:dyDescent="0.25">
      <c r="A96" s="715"/>
      <c r="B96" s="14">
        <f t="shared" si="1"/>
        <v>82</v>
      </c>
      <c r="C96" s="37" t="s">
        <v>73</v>
      </c>
      <c r="D96" s="57">
        <v>5</v>
      </c>
      <c r="E96" s="473" t="s">
        <v>19</v>
      </c>
      <c r="F96" s="139"/>
      <c r="G96" s="139"/>
    </row>
    <row r="97" spans="1:7" s="9" customFormat="1" ht="45" x14ac:dyDescent="0.25">
      <c r="A97" s="715"/>
      <c r="B97" s="14">
        <f t="shared" si="1"/>
        <v>83</v>
      </c>
      <c r="C97" s="364" t="s">
        <v>74</v>
      </c>
      <c r="D97" s="39">
        <v>0</v>
      </c>
      <c r="E97" s="473" t="s">
        <v>19</v>
      </c>
      <c r="F97" s="139"/>
      <c r="G97" s="139"/>
    </row>
    <row r="98" spans="1:7" s="9" customFormat="1" ht="45" x14ac:dyDescent="0.25">
      <c r="A98" s="269" t="s">
        <v>75</v>
      </c>
      <c r="B98" s="14">
        <f t="shared" si="1"/>
        <v>84</v>
      </c>
      <c r="C98" s="37" t="s">
        <v>232</v>
      </c>
      <c r="D98" s="39">
        <v>0</v>
      </c>
      <c r="E98" s="473" t="s">
        <v>19</v>
      </c>
      <c r="F98" s="139"/>
      <c r="G98" s="139"/>
    </row>
    <row r="99" spans="1:7" s="9" customFormat="1" ht="30" x14ac:dyDescent="0.25">
      <c r="A99" s="269" t="s">
        <v>11</v>
      </c>
      <c r="B99" s="14">
        <f t="shared" si="1"/>
        <v>85</v>
      </c>
      <c r="C99" s="37" t="s">
        <v>76</v>
      </c>
      <c r="D99" s="39">
        <v>0</v>
      </c>
      <c r="E99" s="473" t="s">
        <v>19</v>
      </c>
      <c r="F99" s="139"/>
      <c r="G99" s="139"/>
    </row>
    <row r="100" spans="1:7" s="9" customFormat="1" ht="30" x14ac:dyDescent="0.25">
      <c r="A100" s="715" t="s">
        <v>77</v>
      </c>
      <c r="B100" s="14">
        <f t="shared" si="1"/>
        <v>86</v>
      </c>
      <c r="C100" s="37" t="s">
        <v>78</v>
      </c>
      <c r="D100" s="39">
        <v>0</v>
      </c>
      <c r="E100" s="473" t="s">
        <v>19</v>
      </c>
      <c r="F100" s="139"/>
      <c r="G100" s="139"/>
    </row>
    <row r="101" spans="1:7" s="9" customFormat="1" ht="60" x14ac:dyDescent="0.25">
      <c r="A101" s="715"/>
      <c r="B101" s="14">
        <f t="shared" si="1"/>
        <v>87</v>
      </c>
      <c r="C101" s="37" t="s">
        <v>233</v>
      </c>
      <c r="D101" s="351">
        <v>0</v>
      </c>
      <c r="E101" s="473" t="s">
        <v>19</v>
      </c>
      <c r="F101" s="139"/>
      <c r="G101" s="139"/>
    </row>
    <row r="102" spans="1:7" s="9" customFormat="1" ht="60" x14ac:dyDescent="0.25">
      <c r="A102" s="715"/>
      <c r="B102" s="14">
        <f t="shared" si="1"/>
        <v>88</v>
      </c>
      <c r="C102" s="37" t="s">
        <v>234</v>
      </c>
      <c r="D102" s="15">
        <v>10</v>
      </c>
      <c r="E102" s="473" t="s">
        <v>19</v>
      </c>
      <c r="F102" s="139"/>
      <c r="G102" s="139"/>
    </row>
    <row r="103" spans="1:7" s="9" customFormat="1" ht="15" x14ac:dyDescent="0.25">
      <c r="A103" s="715"/>
      <c r="B103" s="14">
        <f t="shared" si="1"/>
        <v>89</v>
      </c>
      <c r="C103" s="37" t="s">
        <v>79</v>
      </c>
      <c r="D103" s="15">
        <v>5</v>
      </c>
      <c r="E103" s="473" t="s">
        <v>19</v>
      </c>
      <c r="F103" s="139"/>
      <c r="G103" s="139"/>
    </row>
    <row r="104" spans="1:7" s="9" customFormat="1" ht="15" x14ac:dyDescent="0.25">
      <c r="A104" s="715"/>
      <c r="B104" s="14">
        <f t="shared" si="1"/>
        <v>90</v>
      </c>
      <c r="C104" s="37" t="s">
        <v>80</v>
      </c>
      <c r="D104" s="351">
        <v>0</v>
      </c>
      <c r="E104" s="473" t="s">
        <v>19</v>
      </c>
      <c r="F104" s="139"/>
      <c r="G104" s="139"/>
    </row>
    <row r="105" spans="1:7" s="9" customFormat="1" ht="15" x14ac:dyDescent="0.25">
      <c r="A105" s="715"/>
      <c r="B105" s="14">
        <f t="shared" si="1"/>
        <v>91</v>
      </c>
      <c r="C105" s="37" t="s">
        <v>81</v>
      </c>
      <c r="D105" s="351">
        <v>0</v>
      </c>
      <c r="E105" s="473" t="s">
        <v>19</v>
      </c>
      <c r="F105" s="139"/>
      <c r="G105" s="139"/>
    </row>
    <row r="106" spans="1:7" s="9" customFormat="1" ht="15" x14ac:dyDescent="0.25">
      <c r="A106" s="715"/>
      <c r="B106" s="14">
        <f t="shared" si="1"/>
        <v>92</v>
      </c>
      <c r="C106" s="37" t="s">
        <v>82</v>
      </c>
      <c r="D106" s="351">
        <v>0</v>
      </c>
      <c r="E106" s="473" t="s">
        <v>19</v>
      </c>
      <c r="F106" s="139"/>
      <c r="G106" s="139"/>
    </row>
    <row r="107" spans="1:7" s="9" customFormat="1" ht="15" x14ac:dyDescent="0.25">
      <c r="A107" s="715"/>
      <c r="B107" s="14">
        <f t="shared" si="1"/>
        <v>93</v>
      </c>
      <c r="C107" s="37" t="s">
        <v>235</v>
      </c>
      <c r="D107" s="405">
        <v>10</v>
      </c>
      <c r="E107" s="473" t="s">
        <v>19</v>
      </c>
      <c r="F107" s="139"/>
      <c r="G107" s="139"/>
    </row>
    <row r="108" spans="1:7" s="9" customFormat="1" ht="15" x14ac:dyDescent="0.25">
      <c r="A108" s="715"/>
      <c r="B108" s="14">
        <f t="shared" si="1"/>
        <v>94</v>
      </c>
      <c r="C108" s="37" t="s">
        <v>83</v>
      </c>
      <c r="D108" s="351">
        <v>0</v>
      </c>
      <c r="E108" s="473" t="s">
        <v>19</v>
      </c>
      <c r="F108" s="139"/>
      <c r="G108" s="139"/>
    </row>
    <row r="109" spans="1:7" s="9" customFormat="1" ht="15" x14ac:dyDescent="0.25">
      <c r="A109" s="715"/>
      <c r="B109" s="14">
        <f t="shared" ref="B109:B172" si="2">B108+1</f>
        <v>95</v>
      </c>
      <c r="C109" s="37" t="s">
        <v>84</v>
      </c>
      <c r="D109" s="351">
        <v>0</v>
      </c>
      <c r="E109" s="473" t="s">
        <v>19</v>
      </c>
      <c r="F109" s="139"/>
      <c r="G109" s="139"/>
    </row>
    <row r="110" spans="1:7" s="9" customFormat="1" ht="15" x14ac:dyDescent="0.25">
      <c r="A110" s="715"/>
      <c r="B110" s="14">
        <f t="shared" si="2"/>
        <v>96</v>
      </c>
      <c r="C110" s="37" t="s">
        <v>85</v>
      </c>
      <c r="D110" s="351">
        <v>0</v>
      </c>
      <c r="E110" s="473" t="s">
        <v>19</v>
      </c>
      <c r="F110" s="139"/>
      <c r="G110" s="139"/>
    </row>
    <row r="111" spans="1:7" s="9" customFormat="1" ht="15" x14ac:dyDescent="0.25">
      <c r="A111" s="715"/>
      <c r="B111" s="14">
        <f t="shared" si="2"/>
        <v>97</v>
      </c>
      <c r="C111" s="37" t="s">
        <v>86</v>
      </c>
      <c r="D111" s="351">
        <v>0</v>
      </c>
      <c r="E111" s="473" t="s">
        <v>19</v>
      </c>
      <c r="F111" s="139"/>
      <c r="G111" s="139"/>
    </row>
    <row r="112" spans="1:7" s="9" customFormat="1" ht="15" x14ac:dyDescent="0.25">
      <c r="A112" s="715"/>
      <c r="B112" s="14">
        <f t="shared" si="2"/>
        <v>98</v>
      </c>
      <c r="C112" s="37" t="s">
        <v>88</v>
      </c>
      <c r="D112" s="351">
        <v>0</v>
      </c>
      <c r="E112" s="473" t="s">
        <v>19</v>
      </c>
      <c r="F112" s="139"/>
      <c r="G112" s="139"/>
    </row>
    <row r="113" spans="1:7" s="9" customFormat="1" ht="15" x14ac:dyDescent="0.25">
      <c r="A113" s="715"/>
      <c r="B113" s="14">
        <f t="shared" si="2"/>
        <v>99</v>
      </c>
      <c r="C113" s="37" t="s">
        <v>89</v>
      </c>
      <c r="D113" s="351">
        <v>0</v>
      </c>
      <c r="E113" s="473" t="s">
        <v>19</v>
      </c>
      <c r="F113" s="139"/>
      <c r="G113" s="139"/>
    </row>
    <row r="114" spans="1:7" s="9" customFormat="1" ht="15" x14ac:dyDescent="0.25">
      <c r="A114" s="715"/>
      <c r="B114" s="14">
        <f t="shared" si="2"/>
        <v>100</v>
      </c>
      <c r="C114" s="37" t="s">
        <v>90</v>
      </c>
      <c r="D114" s="351">
        <v>0</v>
      </c>
      <c r="E114" s="473" t="s">
        <v>19</v>
      </c>
      <c r="F114" s="139"/>
      <c r="G114" s="139"/>
    </row>
    <row r="115" spans="1:7" s="9" customFormat="1" ht="15" x14ac:dyDescent="0.25">
      <c r="A115" s="715"/>
      <c r="B115" s="14">
        <f t="shared" si="2"/>
        <v>101</v>
      </c>
      <c r="C115" s="37" t="s">
        <v>91</v>
      </c>
      <c r="D115" s="351">
        <v>0</v>
      </c>
      <c r="E115" s="473" t="s">
        <v>19</v>
      </c>
      <c r="F115" s="139"/>
      <c r="G115" s="139"/>
    </row>
    <row r="116" spans="1:7" s="9" customFormat="1" ht="15" x14ac:dyDescent="0.25">
      <c r="A116" s="715"/>
      <c r="B116" s="14">
        <f t="shared" si="2"/>
        <v>102</v>
      </c>
      <c r="C116" s="37" t="s">
        <v>446</v>
      </c>
      <c r="D116" s="351">
        <v>0</v>
      </c>
      <c r="E116" s="473" t="s">
        <v>19</v>
      </c>
      <c r="F116" s="139"/>
      <c r="G116" s="139"/>
    </row>
    <row r="117" spans="1:7" s="9" customFormat="1" ht="15" x14ac:dyDescent="0.25">
      <c r="A117" s="715"/>
      <c r="B117" s="14">
        <f t="shared" si="2"/>
        <v>103</v>
      </c>
      <c r="C117" s="37" t="s">
        <v>87</v>
      </c>
      <c r="D117" s="351">
        <v>0</v>
      </c>
      <c r="E117" s="473" t="s">
        <v>19</v>
      </c>
      <c r="F117" s="139"/>
      <c r="G117" s="139"/>
    </row>
    <row r="118" spans="1:7" s="9" customFormat="1" ht="15" x14ac:dyDescent="0.25">
      <c r="A118" s="715"/>
      <c r="B118" s="14">
        <f t="shared" si="2"/>
        <v>104</v>
      </c>
      <c r="C118" s="40" t="s">
        <v>93</v>
      </c>
      <c r="D118" s="390">
        <v>0</v>
      </c>
      <c r="E118" s="473" t="s">
        <v>19</v>
      </c>
      <c r="F118" s="139"/>
      <c r="G118" s="139"/>
    </row>
    <row r="119" spans="1:7" s="9" customFormat="1" ht="30" x14ac:dyDescent="0.25">
      <c r="A119" s="271" t="s">
        <v>343</v>
      </c>
      <c r="B119" s="14">
        <f t="shared" si="2"/>
        <v>105</v>
      </c>
      <c r="C119" s="402" t="s">
        <v>344</v>
      </c>
      <c r="D119" s="351">
        <v>0</v>
      </c>
      <c r="E119" s="473" t="s">
        <v>19</v>
      </c>
      <c r="F119" s="139"/>
      <c r="G119" s="139"/>
    </row>
    <row r="120" spans="1:7" s="9" customFormat="1" ht="30" x14ac:dyDescent="0.25">
      <c r="A120" s="269" t="s">
        <v>11</v>
      </c>
      <c r="B120" s="14">
        <f t="shared" si="2"/>
        <v>106</v>
      </c>
      <c r="C120" s="37" t="s">
        <v>12</v>
      </c>
      <c r="D120" s="39">
        <v>0</v>
      </c>
      <c r="E120" s="473" t="s">
        <v>19</v>
      </c>
      <c r="F120" s="139"/>
      <c r="G120" s="139"/>
    </row>
    <row r="121" spans="1:7" s="9" customFormat="1" ht="15" x14ac:dyDescent="0.25">
      <c r="A121" s="731" t="s">
        <v>302</v>
      </c>
      <c r="B121" s="14">
        <f t="shared" si="2"/>
        <v>107</v>
      </c>
      <c r="C121" s="37" t="s">
        <v>309</v>
      </c>
      <c r="D121" s="191">
        <v>0</v>
      </c>
      <c r="E121" s="473" t="s">
        <v>19</v>
      </c>
      <c r="F121" s="139"/>
      <c r="G121" s="139"/>
    </row>
    <row r="122" spans="1:7" s="9" customFormat="1" ht="15" x14ac:dyDescent="0.25">
      <c r="A122" s="731"/>
      <c r="B122" s="14">
        <f t="shared" si="2"/>
        <v>108</v>
      </c>
      <c r="C122" s="37" t="s">
        <v>310</v>
      </c>
      <c r="D122" s="191">
        <v>0</v>
      </c>
      <c r="E122" s="473" t="s">
        <v>19</v>
      </c>
      <c r="F122" s="139"/>
      <c r="G122" s="139"/>
    </row>
    <row r="123" spans="1:7" s="9" customFormat="1" ht="15" x14ac:dyDescent="0.25">
      <c r="A123" s="731"/>
      <c r="B123" s="14">
        <f t="shared" si="2"/>
        <v>109</v>
      </c>
      <c r="C123" s="37" t="s">
        <v>311</v>
      </c>
      <c r="D123" s="408">
        <v>5</v>
      </c>
      <c r="E123" s="478" t="s">
        <v>19</v>
      </c>
      <c r="F123" s="139"/>
      <c r="G123" s="139"/>
    </row>
    <row r="124" spans="1:7" s="9" customFormat="1" ht="15" x14ac:dyDescent="0.25">
      <c r="A124" s="731"/>
      <c r="B124" s="14">
        <f t="shared" si="2"/>
        <v>110</v>
      </c>
      <c r="C124" s="37" t="s">
        <v>312</v>
      </c>
      <c r="D124" s="191">
        <v>0</v>
      </c>
      <c r="E124" s="473" t="s">
        <v>19</v>
      </c>
      <c r="F124" s="139"/>
      <c r="G124" s="139"/>
    </row>
    <row r="125" spans="1:7" s="9" customFormat="1" ht="15" x14ac:dyDescent="0.25">
      <c r="A125" s="731"/>
      <c r="B125" s="14">
        <f t="shared" si="2"/>
        <v>111</v>
      </c>
      <c r="C125" s="37" t="s">
        <v>313</v>
      </c>
      <c r="D125" s="399">
        <v>5</v>
      </c>
      <c r="E125" s="478" t="s">
        <v>19</v>
      </c>
      <c r="F125" s="139"/>
      <c r="G125" s="139"/>
    </row>
    <row r="126" spans="1:7" s="9" customFormat="1" ht="15" x14ac:dyDescent="0.25">
      <c r="A126" s="731"/>
      <c r="B126" s="14">
        <f t="shared" si="2"/>
        <v>112</v>
      </c>
      <c r="C126" s="37" t="s">
        <v>314</v>
      </c>
      <c r="D126" s="191">
        <v>0</v>
      </c>
      <c r="E126" s="473" t="s">
        <v>19</v>
      </c>
      <c r="F126" s="139"/>
      <c r="G126" s="139"/>
    </row>
    <row r="127" spans="1:7" s="9" customFormat="1" ht="15" x14ac:dyDescent="0.25">
      <c r="A127" s="731"/>
      <c r="B127" s="14">
        <f t="shared" si="2"/>
        <v>113</v>
      </c>
      <c r="C127" s="37" t="s">
        <v>315</v>
      </c>
      <c r="D127" s="191">
        <v>0</v>
      </c>
      <c r="E127" s="473" t="s">
        <v>19</v>
      </c>
      <c r="F127" s="139"/>
      <c r="G127" s="139"/>
    </row>
    <row r="128" spans="1:7" s="9" customFormat="1" ht="15" x14ac:dyDescent="0.25">
      <c r="A128" s="731"/>
      <c r="B128" s="14">
        <f t="shared" si="2"/>
        <v>114</v>
      </c>
      <c r="C128" s="37" t="s">
        <v>316</v>
      </c>
      <c r="D128" s="399">
        <v>10</v>
      </c>
      <c r="E128" s="478" t="s">
        <v>19</v>
      </c>
      <c r="F128" s="139"/>
      <c r="G128" s="139"/>
    </row>
    <row r="129" spans="1:7" s="9" customFormat="1" ht="15" x14ac:dyDescent="0.25">
      <c r="A129" s="731"/>
      <c r="B129" s="14">
        <f t="shared" si="2"/>
        <v>115</v>
      </c>
      <c r="C129" s="37" t="s">
        <v>317</v>
      </c>
      <c r="D129" s="191">
        <v>0</v>
      </c>
      <c r="E129" s="473" t="s">
        <v>19</v>
      </c>
      <c r="F129" s="139"/>
      <c r="G129" s="139"/>
    </row>
    <row r="130" spans="1:7" s="9" customFormat="1" ht="15" x14ac:dyDescent="0.25">
      <c r="A130" s="731"/>
      <c r="B130" s="14">
        <f t="shared" si="2"/>
        <v>116</v>
      </c>
      <c r="C130" s="37" t="s">
        <v>318</v>
      </c>
      <c r="D130" s="399">
        <v>5</v>
      </c>
      <c r="E130" s="478" t="s">
        <v>19</v>
      </c>
      <c r="F130" s="139"/>
      <c r="G130" s="139"/>
    </row>
    <row r="131" spans="1:7" s="9" customFormat="1" ht="15" x14ac:dyDescent="0.25">
      <c r="A131" s="731"/>
      <c r="B131" s="14">
        <f t="shared" si="2"/>
        <v>117</v>
      </c>
      <c r="C131" s="37" t="s">
        <v>319</v>
      </c>
      <c r="D131" s="191">
        <v>0</v>
      </c>
      <c r="E131" s="473" t="s">
        <v>19</v>
      </c>
      <c r="F131" s="139"/>
      <c r="G131" s="139"/>
    </row>
    <row r="132" spans="1:7" s="9" customFormat="1" ht="15" x14ac:dyDescent="0.25">
      <c r="A132" s="731"/>
      <c r="B132" s="14">
        <f t="shared" si="2"/>
        <v>118</v>
      </c>
      <c r="C132" s="37" t="s">
        <v>320</v>
      </c>
      <c r="D132" s="191">
        <v>0</v>
      </c>
      <c r="E132" s="473" t="s">
        <v>19</v>
      </c>
      <c r="F132" s="139"/>
      <c r="G132" s="139"/>
    </row>
    <row r="133" spans="1:7" s="9" customFormat="1" ht="45" x14ac:dyDescent="0.25">
      <c r="A133" s="731"/>
      <c r="B133" s="14">
        <f t="shared" si="2"/>
        <v>119</v>
      </c>
      <c r="C133" s="37" t="s">
        <v>415</v>
      </c>
      <c r="D133" s="39">
        <v>0</v>
      </c>
      <c r="E133" s="473" t="s">
        <v>19</v>
      </c>
      <c r="F133" s="139"/>
      <c r="G133" s="139"/>
    </row>
    <row r="134" spans="1:7" s="9" customFormat="1" ht="30" x14ac:dyDescent="0.25">
      <c r="A134" s="731"/>
      <c r="B134" s="14">
        <f t="shared" si="2"/>
        <v>120</v>
      </c>
      <c r="C134" s="37" t="s">
        <v>416</v>
      </c>
      <c r="D134" s="390">
        <v>0</v>
      </c>
      <c r="E134" s="473" t="s">
        <v>19</v>
      </c>
      <c r="F134" s="139"/>
      <c r="G134" s="139"/>
    </row>
    <row r="135" spans="1:7" s="9" customFormat="1" ht="30" x14ac:dyDescent="0.25">
      <c r="A135" s="731"/>
      <c r="B135" s="14">
        <f t="shared" si="2"/>
        <v>121</v>
      </c>
      <c r="C135" s="37" t="s">
        <v>442</v>
      </c>
      <c r="D135" s="390">
        <v>0</v>
      </c>
      <c r="E135" s="473" t="s">
        <v>19</v>
      </c>
      <c r="F135" s="139"/>
      <c r="G135" s="139"/>
    </row>
    <row r="136" spans="1:7" s="9" customFormat="1" ht="30" x14ac:dyDescent="0.25">
      <c r="A136" s="731"/>
      <c r="B136" s="14">
        <f t="shared" si="2"/>
        <v>122</v>
      </c>
      <c r="C136" s="37" t="s">
        <v>417</v>
      </c>
      <c r="D136" s="390">
        <v>0</v>
      </c>
      <c r="E136" s="473" t="s">
        <v>19</v>
      </c>
      <c r="F136" s="139"/>
      <c r="G136" s="139"/>
    </row>
    <row r="137" spans="1:7" s="9" customFormat="1" ht="45" x14ac:dyDescent="0.25">
      <c r="A137" s="731"/>
      <c r="B137" s="14">
        <f t="shared" si="2"/>
        <v>123</v>
      </c>
      <c r="C137" s="37" t="s">
        <v>418</v>
      </c>
      <c r="D137" s="351">
        <v>0</v>
      </c>
      <c r="E137" s="473" t="s">
        <v>19</v>
      </c>
      <c r="F137" s="139"/>
      <c r="G137" s="139"/>
    </row>
    <row r="138" spans="1:7" s="9" customFormat="1" ht="30" x14ac:dyDescent="0.25">
      <c r="A138" s="731"/>
      <c r="B138" s="14">
        <f t="shared" si="2"/>
        <v>124</v>
      </c>
      <c r="C138" s="37" t="s">
        <v>419</v>
      </c>
      <c r="D138" s="191">
        <v>0</v>
      </c>
      <c r="E138" s="473" t="s">
        <v>19</v>
      </c>
      <c r="F138" s="139"/>
      <c r="G138" s="139"/>
    </row>
    <row r="139" spans="1:7" s="9" customFormat="1" ht="15" x14ac:dyDescent="0.25">
      <c r="A139" s="731"/>
      <c r="B139" s="14">
        <f t="shared" si="2"/>
        <v>125</v>
      </c>
      <c r="C139" s="37" t="s">
        <v>321</v>
      </c>
      <c r="D139" s="191">
        <v>0</v>
      </c>
      <c r="E139" s="473" t="s">
        <v>19</v>
      </c>
      <c r="F139" s="139"/>
      <c r="G139" s="139"/>
    </row>
    <row r="140" spans="1:7" s="9" customFormat="1" ht="15" x14ac:dyDescent="0.25">
      <c r="A140" s="731"/>
      <c r="B140" s="14">
        <f t="shared" si="2"/>
        <v>126</v>
      </c>
      <c r="C140" s="37" t="s">
        <v>420</v>
      </c>
      <c r="D140" s="399">
        <v>5</v>
      </c>
      <c r="E140" s="478" t="s">
        <v>19</v>
      </c>
      <c r="F140" s="139"/>
      <c r="G140" s="139"/>
    </row>
    <row r="141" spans="1:7" s="9" customFormat="1" ht="30" x14ac:dyDescent="0.25">
      <c r="A141" s="731"/>
      <c r="B141" s="14">
        <f t="shared" si="2"/>
        <v>127</v>
      </c>
      <c r="C141" s="37" t="s">
        <v>322</v>
      </c>
      <c r="D141" s="191">
        <v>0</v>
      </c>
      <c r="E141" s="473" t="s">
        <v>19</v>
      </c>
      <c r="F141" s="139"/>
      <c r="G141" s="139"/>
    </row>
    <row r="142" spans="1:7" s="9" customFormat="1" ht="30" x14ac:dyDescent="0.25">
      <c r="A142" s="731"/>
      <c r="B142" s="14">
        <f t="shared" si="2"/>
        <v>128</v>
      </c>
      <c r="C142" s="37" t="s">
        <v>421</v>
      </c>
      <c r="D142" s="191">
        <v>0</v>
      </c>
      <c r="E142" s="473" t="s">
        <v>19</v>
      </c>
      <c r="F142" s="139"/>
      <c r="G142" s="139"/>
    </row>
    <row r="143" spans="1:7" s="9" customFormat="1" ht="15" x14ac:dyDescent="0.25">
      <c r="A143" s="731"/>
      <c r="B143" s="14">
        <f t="shared" si="2"/>
        <v>129</v>
      </c>
      <c r="C143" s="37" t="s">
        <v>422</v>
      </c>
      <c r="D143" s="191">
        <v>0</v>
      </c>
      <c r="E143" s="473" t="s">
        <v>19</v>
      </c>
      <c r="F143" s="139"/>
      <c r="G143" s="139"/>
    </row>
    <row r="144" spans="1:7" s="9" customFormat="1" ht="30" x14ac:dyDescent="0.25">
      <c r="A144" s="731"/>
      <c r="B144" s="14">
        <f t="shared" si="2"/>
        <v>130</v>
      </c>
      <c r="C144" s="37" t="s">
        <v>423</v>
      </c>
      <c r="D144" s="399">
        <v>10</v>
      </c>
      <c r="E144" s="478" t="s">
        <v>19</v>
      </c>
      <c r="F144" s="139"/>
      <c r="G144" s="139"/>
    </row>
    <row r="145" spans="1:7" s="9" customFormat="1" ht="15" x14ac:dyDescent="0.25">
      <c r="A145" s="731"/>
      <c r="B145" s="14">
        <f t="shared" si="2"/>
        <v>131</v>
      </c>
      <c r="C145" s="37" t="s">
        <v>323</v>
      </c>
      <c r="D145" s="191">
        <v>0</v>
      </c>
      <c r="E145" s="473" t="s">
        <v>19</v>
      </c>
      <c r="F145" s="139"/>
      <c r="G145" s="139"/>
    </row>
    <row r="146" spans="1:7" s="9" customFormat="1" ht="15" x14ac:dyDescent="0.25">
      <c r="A146" s="731"/>
      <c r="B146" s="14">
        <f t="shared" si="2"/>
        <v>132</v>
      </c>
      <c r="C146" s="37" t="s">
        <v>324</v>
      </c>
      <c r="D146" s="191">
        <v>0</v>
      </c>
      <c r="E146" s="473" t="s">
        <v>19</v>
      </c>
      <c r="F146" s="139"/>
      <c r="G146" s="139"/>
    </row>
    <row r="147" spans="1:7" s="9" customFormat="1" ht="15" x14ac:dyDescent="0.25">
      <c r="A147" s="731"/>
      <c r="B147" s="14">
        <f t="shared" si="2"/>
        <v>133</v>
      </c>
      <c r="C147" s="37" t="s">
        <v>325</v>
      </c>
      <c r="D147" s="399">
        <v>5</v>
      </c>
      <c r="E147" s="494" t="s">
        <v>19</v>
      </c>
      <c r="F147" s="139"/>
      <c r="G147" s="139"/>
    </row>
    <row r="148" spans="1:7" s="9" customFormat="1" ht="15" x14ac:dyDescent="0.25">
      <c r="A148" s="731"/>
      <c r="B148" s="14">
        <f t="shared" si="2"/>
        <v>134</v>
      </c>
      <c r="C148" s="37" t="s">
        <v>326</v>
      </c>
      <c r="D148" s="401">
        <v>10</v>
      </c>
      <c r="E148" s="494" t="s">
        <v>19</v>
      </c>
      <c r="F148" s="139"/>
      <c r="G148" s="139"/>
    </row>
    <row r="149" spans="1:7" s="9" customFormat="1" ht="45" x14ac:dyDescent="0.25">
      <c r="A149" s="271" t="s">
        <v>345</v>
      </c>
      <c r="B149" s="14">
        <f t="shared" si="2"/>
        <v>135</v>
      </c>
      <c r="C149" s="37" t="s">
        <v>346</v>
      </c>
      <c r="D149" s="351">
        <v>0</v>
      </c>
      <c r="E149" s="473" t="s">
        <v>19</v>
      </c>
      <c r="F149" s="139"/>
      <c r="G149" s="139"/>
    </row>
    <row r="150" spans="1:7" s="9" customFormat="1" ht="30" x14ac:dyDescent="0.25">
      <c r="A150" s="269" t="s">
        <v>11</v>
      </c>
      <c r="B150" s="14">
        <f t="shared" si="2"/>
        <v>136</v>
      </c>
      <c r="C150" s="37" t="s">
        <v>12</v>
      </c>
      <c r="D150" s="484">
        <v>0</v>
      </c>
      <c r="E150" s="475" t="s">
        <v>19</v>
      </c>
      <c r="F150" s="139"/>
      <c r="G150" s="139"/>
    </row>
    <row r="151" spans="1:7" s="9" customFormat="1" ht="15" customHeight="1" x14ac:dyDescent="0.25">
      <c r="A151" s="731" t="s">
        <v>327</v>
      </c>
      <c r="B151" s="14">
        <f t="shared" si="2"/>
        <v>137</v>
      </c>
      <c r="C151" s="37" t="s">
        <v>328</v>
      </c>
      <c r="D151" s="390">
        <v>0</v>
      </c>
      <c r="E151" s="473" t="s">
        <v>19</v>
      </c>
      <c r="F151" s="139"/>
      <c r="G151" s="139"/>
    </row>
    <row r="152" spans="1:7" s="9" customFormat="1" ht="15" x14ac:dyDescent="0.25">
      <c r="A152" s="731"/>
      <c r="B152" s="14">
        <f t="shared" si="2"/>
        <v>138</v>
      </c>
      <c r="C152" s="37" t="s">
        <v>494</v>
      </c>
      <c r="D152" s="390">
        <v>0</v>
      </c>
      <c r="E152" s="473" t="s">
        <v>19</v>
      </c>
      <c r="F152" s="139"/>
      <c r="G152" s="139"/>
    </row>
    <row r="153" spans="1:7" s="9" customFormat="1" ht="15" x14ac:dyDescent="0.25">
      <c r="A153" s="731"/>
      <c r="B153" s="14">
        <f t="shared" si="2"/>
        <v>139</v>
      </c>
      <c r="C153" s="37" t="s">
        <v>329</v>
      </c>
      <c r="D153" s="390">
        <v>0</v>
      </c>
      <c r="E153" s="473" t="s">
        <v>19</v>
      </c>
      <c r="F153" s="139"/>
      <c r="G153" s="139"/>
    </row>
    <row r="154" spans="1:7" s="9" customFormat="1" ht="30" x14ac:dyDescent="0.25">
      <c r="A154" s="731"/>
      <c r="B154" s="14">
        <f t="shared" si="2"/>
        <v>140</v>
      </c>
      <c r="C154" s="37" t="s">
        <v>330</v>
      </c>
      <c r="D154" s="390">
        <v>0</v>
      </c>
      <c r="E154" s="473" t="s">
        <v>19</v>
      </c>
      <c r="F154" s="139"/>
      <c r="G154" s="139"/>
    </row>
    <row r="155" spans="1:7" s="9" customFormat="1" ht="15" x14ac:dyDescent="0.25">
      <c r="A155" s="731"/>
      <c r="B155" s="14">
        <f t="shared" si="2"/>
        <v>141</v>
      </c>
      <c r="C155" s="37" t="s">
        <v>331</v>
      </c>
      <c r="D155" s="390">
        <v>0</v>
      </c>
      <c r="E155" s="473" t="s">
        <v>19</v>
      </c>
      <c r="F155" s="139"/>
      <c r="G155" s="139"/>
    </row>
    <row r="156" spans="1:7" s="9" customFormat="1" ht="15" x14ac:dyDescent="0.25">
      <c r="A156" s="731"/>
      <c r="B156" s="14">
        <f t="shared" si="2"/>
        <v>142</v>
      </c>
      <c r="C156" s="37" t="s">
        <v>424</v>
      </c>
      <c r="D156" s="390">
        <v>0</v>
      </c>
      <c r="E156" s="473" t="s">
        <v>19</v>
      </c>
      <c r="F156" s="139"/>
      <c r="G156" s="139"/>
    </row>
    <row r="157" spans="1:7" s="9" customFormat="1" ht="30" x14ac:dyDescent="0.25">
      <c r="A157" s="731"/>
      <c r="B157" s="14">
        <f t="shared" si="2"/>
        <v>143</v>
      </c>
      <c r="C157" s="37" t="s">
        <v>332</v>
      </c>
      <c r="D157" s="390">
        <v>0</v>
      </c>
      <c r="E157" s="473" t="s">
        <v>19</v>
      </c>
      <c r="F157" s="139"/>
      <c r="G157" s="139"/>
    </row>
    <row r="158" spans="1:7" s="9" customFormat="1" ht="15" customHeight="1" x14ac:dyDescent="0.25">
      <c r="A158" s="732" t="s">
        <v>333</v>
      </c>
      <c r="B158" s="14">
        <f t="shared" si="2"/>
        <v>144</v>
      </c>
      <c r="C158" s="37" t="s">
        <v>377</v>
      </c>
      <c r="D158" s="401">
        <v>10</v>
      </c>
      <c r="E158" s="478" t="s">
        <v>19</v>
      </c>
      <c r="F158" s="139"/>
      <c r="G158" s="139"/>
    </row>
    <row r="159" spans="1:7" s="9" customFormat="1" ht="15" x14ac:dyDescent="0.25">
      <c r="A159" s="733"/>
      <c r="B159" s="14">
        <f t="shared" si="2"/>
        <v>145</v>
      </c>
      <c r="C159" s="37" t="s">
        <v>334</v>
      </c>
      <c r="D159" s="390">
        <v>0</v>
      </c>
      <c r="E159" s="473" t="s">
        <v>19</v>
      </c>
      <c r="F159" s="139"/>
      <c r="G159" s="139"/>
    </row>
    <row r="160" spans="1:7" s="9" customFormat="1" ht="15" x14ac:dyDescent="0.25">
      <c r="A160" s="733"/>
      <c r="B160" s="14">
        <f t="shared" si="2"/>
        <v>146</v>
      </c>
      <c r="C160" s="37" t="s">
        <v>378</v>
      </c>
      <c r="D160" s="401">
        <v>15</v>
      </c>
      <c r="E160" s="478" t="s">
        <v>19</v>
      </c>
      <c r="F160" s="139"/>
      <c r="G160" s="139"/>
    </row>
    <row r="161" spans="1:7" s="9" customFormat="1" ht="15" x14ac:dyDescent="0.25">
      <c r="A161" s="733"/>
      <c r="B161" s="14">
        <f t="shared" si="2"/>
        <v>147</v>
      </c>
      <c r="C161" s="37" t="s">
        <v>335</v>
      </c>
      <c r="D161" s="401">
        <v>5</v>
      </c>
      <c r="E161" s="478" t="s">
        <v>19</v>
      </c>
      <c r="F161" s="139"/>
      <c r="G161" s="139"/>
    </row>
    <row r="162" spans="1:7" s="9" customFormat="1" ht="30" x14ac:dyDescent="0.25">
      <c r="A162" s="733"/>
      <c r="B162" s="14">
        <f t="shared" si="2"/>
        <v>148</v>
      </c>
      <c r="C162" s="37" t="s">
        <v>425</v>
      </c>
      <c r="D162" s="390">
        <v>0</v>
      </c>
      <c r="E162" s="473" t="s">
        <v>19</v>
      </c>
      <c r="F162" s="139"/>
      <c r="G162" s="139"/>
    </row>
    <row r="163" spans="1:7" s="9" customFormat="1" ht="15" x14ac:dyDescent="0.25">
      <c r="A163" s="715" t="s">
        <v>95</v>
      </c>
      <c r="B163" s="14">
        <f t="shared" si="2"/>
        <v>149</v>
      </c>
      <c r="C163" s="37" t="s">
        <v>96</v>
      </c>
      <c r="D163" s="530" t="s">
        <v>441</v>
      </c>
      <c r="E163" s="473" t="s">
        <v>19</v>
      </c>
      <c r="F163" s="139"/>
      <c r="G163" s="139"/>
    </row>
    <row r="164" spans="1:7" s="9" customFormat="1" ht="15" x14ac:dyDescent="0.25">
      <c r="A164" s="715"/>
      <c r="B164" s="14">
        <f>B163+1</f>
        <v>150</v>
      </c>
      <c r="C164" s="37" t="s">
        <v>336</v>
      </c>
      <c r="D164" s="351">
        <v>0</v>
      </c>
      <c r="E164" s="473" t="s">
        <v>19</v>
      </c>
      <c r="F164" s="139"/>
      <c r="G164" s="139"/>
    </row>
    <row r="165" spans="1:7" s="9" customFormat="1" ht="15" x14ac:dyDescent="0.25">
      <c r="A165" s="715"/>
      <c r="B165" s="14">
        <f t="shared" si="2"/>
        <v>151</v>
      </c>
      <c r="C165" s="37" t="s">
        <v>97</v>
      </c>
      <c r="D165" s="14">
        <v>15</v>
      </c>
      <c r="E165" s="473" t="s">
        <v>19</v>
      </c>
      <c r="F165" s="139"/>
      <c r="G165" s="139"/>
    </row>
    <row r="166" spans="1:7" s="9" customFormat="1" ht="15" x14ac:dyDescent="0.25">
      <c r="A166" s="715" t="s">
        <v>216</v>
      </c>
      <c r="B166" s="14">
        <v>152</v>
      </c>
      <c r="C166" s="37" t="s">
        <v>512</v>
      </c>
      <c r="D166" s="15">
        <v>20</v>
      </c>
      <c r="E166" s="473" t="s">
        <v>19</v>
      </c>
      <c r="F166" s="139"/>
      <c r="G166" s="139"/>
    </row>
    <row r="167" spans="1:7" s="9" customFormat="1" ht="15" x14ac:dyDescent="0.25">
      <c r="A167" s="715"/>
      <c r="B167" s="14">
        <v>153</v>
      </c>
      <c r="C167" s="37" t="s">
        <v>513</v>
      </c>
      <c r="D167" s="15">
        <v>10</v>
      </c>
      <c r="E167" s="473" t="s">
        <v>19</v>
      </c>
      <c r="F167" s="139"/>
      <c r="G167" s="139"/>
    </row>
    <row r="168" spans="1:7" s="9" customFormat="1" ht="15" x14ac:dyDescent="0.25">
      <c r="A168" s="715"/>
      <c r="B168" s="14">
        <v>154</v>
      </c>
      <c r="C168" s="37" t="s">
        <v>514</v>
      </c>
      <c r="D168" s="15">
        <v>10</v>
      </c>
      <c r="E168" s="473" t="s">
        <v>19</v>
      </c>
      <c r="F168" s="139"/>
      <c r="G168" s="139"/>
    </row>
    <row r="169" spans="1:7" s="9" customFormat="1" ht="15" x14ac:dyDescent="0.25">
      <c r="A169" s="715"/>
      <c r="B169" s="14">
        <v>155</v>
      </c>
      <c r="C169" s="37" t="s">
        <v>515</v>
      </c>
      <c r="D169" s="15">
        <v>15</v>
      </c>
      <c r="E169" s="473" t="s">
        <v>19</v>
      </c>
      <c r="F169" s="139"/>
      <c r="G169" s="139"/>
    </row>
    <row r="170" spans="1:7" s="9" customFormat="1" ht="15" x14ac:dyDescent="0.25">
      <c r="A170" s="715"/>
      <c r="B170" s="14">
        <v>156</v>
      </c>
      <c r="C170" s="37" t="s">
        <v>516</v>
      </c>
      <c r="D170" s="15">
        <v>5</v>
      </c>
      <c r="E170" s="473" t="s">
        <v>19</v>
      </c>
      <c r="F170" s="139"/>
      <c r="G170" s="139"/>
    </row>
    <row r="171" spans="1:7" s="9" customFormat="1" ht="15" x14ac:dyDescent="0.25">
      <c r="A171" s="715"/>
      <c r="B171" s="14">
        <f t="shared" si="2"/>
        <v>157</v>
      </c>
      <c r="C171" s="37" t="s">
        <v>98</v>
      </c>
      <c r="D171" s="39">
        <v>0</v>
      </c>
      <c r="E171" s="473" t="s">
        <v>19</v>
      </c>
      <c r="F171" s="139"/>
      <c r="G171" s="139"/>
    </row>
    <row r="172" spans="1:7" s="9" customFormat="1" ht="15" x14ac:dyDescent="0.25">
      <c r="A172" s="715"/>
      <c r="B172" s="14">
        <f t="shared" si="2"/>
        <v>158</v>
      </c>
      <c r="C172" s="37" t="s">
        <v>361</v>
      </c>
      <c r="D172" s="39">
        <v>0</v>
      </c>
      <c r="E172" s="473" t="s">
        <v>19</v>
      </c>
      <c r="F172" s="139"/>
      <c r="G172" s="139"/>
    </row>
    <row r="173" spans="1:7" s="9" customFormat="1" ht="15" customHeight="1" x14ac:dyDescent="0.25">
      <c r="A173" s="734" t="s">
        <v>99</v>
      </c>
      <c r="B173" s="14">
        <f t="shared" ref="B173:B202" si="3">B172+1</f>
        <v>159</v>
      </c>
      <c r="C173" s="40" t="s">
        <v>100</v>
      </c>
      <c r="D173" s="57">
        <v>5</v>
      </c>
      <c r="E173" s="473" t="s">
        <v>19</v>
      </c>
      <c r="F173" s="139"/>
      <c r="G173" s="139"/>
    </row>
    <row r="174" spans="1:7" s="9" customFormat="1" ht="15" x14ac:dyDescent="0.25">
      <c r="A174" s="734"/>
      <c r="B174" s="14">
        <f t="shared" si="3"/>
        <v>160</v>
      </c>
      <c r="C174" s="40" t="s">
        <v>391</v>
      </c>
      <c r="D174" s="57">
        <v>5</v>
      </c>
      <c r="E174" s="473" t="s">
        <v>19</v>
      </c>
      <c r="F174" s="139"/>
      <c r="G174" s="139"/>
    </row>
    <row r="175" spans="1:7" s="9" customFormat="1" ht="30" x14ac:dyDescent="0.25">
      <c r="A175" s="734"/>
      <c r="B175" s="14">
        <f t="shared" si="3"/>
        <v>161</v>
      </c>
      <c r="C175" s="40" t="s">
        <v>236</v>
      </c>
      <c r="D175" s="39">
        <v>0</v>
      </c>
      <c r="E175" s="473" t="s">
        <v>19</v>
      </c>
      <c r="F175" s="139"/>
      <c r="G175" s="139"/>
    </row>
    <row r="176" spans="1:7" s="9" customFormat="1" ht="15" x14ac:dyDescent="0.25">
      <c r="A176" s="734"/>
      <c r="B176" s="14">
        <f t="shared" si="3"/>
        <v>162</v>
      </c>
      <c r="C176" s="40" t="s">
        <v>101</v>
      </c>
      <c r="D176" s="57">
        <v>5</v>
      </c>
      <c r="E176" s="473" t="s">
        <v>19</v>
      </c>
      <c r="F176" s="139"/>
      <c r="G176" s="139"/>
    </row>
    <row r="177" spans="1:7" s="9" customFormat="1" ht="15" x14ac:dyDescent="0.25">
      <c r="A177" s="734"/>
      <c r="B177" s="14">
        <f t="shared" si="3"/>
        <v>163</v>
      </c>
      <c r="C177" s="40" t="s">
        <v>337</v>
      </c>
      <c r="D177" s="57">
        <v>5</v>
      </c>
      <c r="E177" s="473" t="s">
        <v>19</v>
      </c>
      <c r="F177" s="139"/>
      <c r="G177" s="139"/>
    </row>
    <row r="178" spans="1:7" s="9" customFormat="1" ht="30" x14ac:dyDescent="0.25">
      <c r="A178" s="734"/>
      <c r="B178" s="14">
        <f t="shared" si="3"/>
        <v>164</v>
      </c>
      <c r="C178" s="40" t="s">
        <v>102</v>
      </c>
      <c r="D178" s="57">
        <v>5</v>
      </c>
      <c r="E178" s="473" t="s">
        <v>19</v>
      </c>
      <c r="F178" s="139"/>
      <c r="G178" s="139"/>
    </row>
    <row r="179" spans="1:7" s="9" customFormat="1" ht="15" x14ac:dyDescent="0.25">
      <c r="A179" s="734"/>
      <c r="B179" s="14">
        <f t="shared" si="3"/>
        <v>165</v>
      </c>
      <c r="C179" s="42" t="s">
        <v>103</v>
      </c>
      <c r="D179" s="39">
        <v>0</v>
      </c>
      <c r="E179" s="473" t="s">
        <v>19</v>
      </c>
      <c r="F179" s="139"/>
      <c r="G179" s="139"/>
    </row>
    <row r="180" spans="1:7" s="9" customFormat="1" ht="15" x14ac:dyDescent="0.25">
      <c r="A180" s="734"/>
      <c r="B180" s="14">
        <f t="shared" si="3"/>
        <v>166</v>
      </c>
      <c r="C180" s="40" t="s">
        <v>104</v>
      </c>
      <c r="D180" s="39">
        <v>0</v>
      </c>
      <c r="E180" s="473" t="s">
        <v>19</v>
      </c>
      <c r="F180" s="139"/>
      <c r="G180" s="139"/>
    </row>
    <row r="181" spans="1:7" s="9" customFormat="1" ht="15" x14ac:dyDescent="0.25">
      <c r="A181" s="734"/>
      <c r="B181" s="14">
        <f t="shared" si="3"/>
        <v>167</v>
      </c>
      <c r="C181" s="40" t="s">
        <v>105</v>
      </c>
      <c r="D181" s="39">
        <v>0</v>
      </c>
      <c r="E181" s="473" t="s">
        <v>19</v>
      </c>
      <c r="F181" s="139"/>
      <c r="G181" s="139"/>
    </row>
    <row r="182" spans="1:7" s="9" customFormat="1" ht="15" x14ac:dyDescent="0.25">
      <c r="A182" s="734"/>
      <c r="B182" s="14">
        <f t="shared" si="3"/>
        <v>168</v>
      </c>
      <c r="C182" s="40" t="s">
        <v>495</v>
      </c>
      <c r="D182" s="351">
        <v>0</v>
      </c>
      <c r="E182" s="473" t="s">
        <v>19</v>
      </c>
      <c r="F182" s="139"/>
      <c r="G182" s="139"/>
    </row>
    <row r="183" spans="1:7" s="9" customFormat="1" ht="15" x14ac:dyDescent="0.25">
      <c r="A183" s="734"/>
      <c r="B183" s="14">
        <f t="shared" si="3"/>
        <v>169</v>
      </c>
      <c r="C183" s="40" t="s">
        <v>338</v>
      </c>
      <c r="D183" s="15">
        <v>5</v>
      </c>
      <c r="E183" s="473" t="s">
        <v>19</v>
      </c>
      <c r="F183" s="139"/>
      <c r="G183" s="139"/>
    </row>
    <row r="184" spans="1:7" s="9" customFormat="1" ht="30" x14ac:dyDescent="0.25">
      <c r="A184" s="734"/>
      <c r="B184" s="14">
        <f t="shared" si="3"/>
        <v>170</v>
      </c>
      <c r="C184" s="40" t="s">
        <v>106</v>
      </c>
      <c r="D184" s="15">
        <v>5</v>
      </c>
      <c r="E184" s="473" t="s">
        <v>19</v>
      </c>
      <c r="F184" s="139"/>
      <c r="G184" s="139"/>
    </row>
    <row r="185" spans="1:7" s="9" customFormat="1" ht="15" x14ac:dyDescent="0.25">
      <c r="A185" s="734"/>
      <c r="B185" s="14">
        <f t="shared" si="3"/>
        <v>171</v>
      </c>
      <c r="C185" s="40" t="s">
        <v>107</v>
      </c>
      <c r="D185" s="15">
        <v>5</v>
      </c>
      <c r="E185" s="473" t="s">
        <v>19</v>
      </c>
      <c r="F185" s="139"/>
      <c r="G185" s="139"/>
    </row>
    <row r="186" spans="1:7" s="9" customFormat="1" ht="30" x14ac:dyDescent="0.25">
      <c r="A186" s="734"/>
      <c r="B186" s="14">
        <f t="shared" si="3"/>
        <v>172</v>
      </c>
      <c r="C186" s="40" t="s">
        <v>108</v>
      </c>
      <c r="D186" s="15">
        <v>5</v>
      </c>
      <c r="E186" s="473" t="s">
        <v>19</v>
      </c>
      <c r="F186" s="139"/>
      <c r="G186" s="139"/>
    </row>
    <row r="187" spans="1:7" s="9" customFormat="1" ht="15" x14ac:dyDescent="0.25">
      <c r="A187" s="715" t="s">
        <v>29</v>
      </c>
      <c r="B187" s="14">
        <f t="shared" si="3"/>
        <v>173</v>
      </c>
      <c r="C187" s="40" t="s">
        <v>109</v>
      </c>
      <c r="D187" s="351">
        <v>0</v>
      </c>
      <c r="E187" s="473" t="s">
        <v>19</v>
      </c>
      <c r="F187" s="139"/>
      <c r="G187" s="139"/>
    </row>
    <row r="188" spans="1:7" s="9" customFormat="1" ht="60" x14ac:dyDescent="0.25">
      <c r="A188" s="715"/>
      <c r="B188" s="14">
        <f t="shared" si="3"/>
        <v>174</v>
      </c>
      <c r="C188" s="40" t="s">
        <v>426</v>
      </c>
      <c r="D188" s="351">
        <v>0</v>
      </c>
      <c r="E188" s="473" t="s">
        <v>19</v>
      </c>
      <c r="F188" s="139"/>
      <c r="G188" s="139"/>
    </row>
    <row r="189" spans="1:7" s="9" customFormat="1" ht="75" x14ac:dyDescent="0.25">
      <c r="A189" s="715"/>
      <c r="B189" s="14">
        <f t="shared" si="3"/>
        <v>175</v>
      </c>
      <c r="C189" s="40" t="s">
        <v>427</v>
      </c>
      <c r="D189" s="351">
        <v>0</v>
      </c>
      <c r="E189" s="473" t="s">
        <v>19</v>
      </c>
      <c r="F189" s="139"/>
      <c r="G189" s="139"/>
    </row>
    <row r="190" spans="1:7" s="9" customFormat="1" thickBot="1" x14ac:dyDescent="0.3">
      <c r="A190" s="715"/>
      <c r="B190" s="14">
        <f t="shared" si="3"/>
        <v>176</v>
      </c>
      <c r="C190" s="40" t="s">
        <v>339</v>
      </c>
      <c r="D190" s="356">
        <v>0</v>
      </c>
      <c r="E190" s="478" t="s">
        <v>19</v>
      </c>
      <c r="F190" s="139">
        <f>COUNTIF(E191:E192,"s")</f>
        <v>0</v>
      </c>
      <c r="G190" s="139"/>
    </row>
    <row r="191" spans="1:7" s="9" customFormat="1" ht="30" x14ac:dyDescent="0.25">
      <c r="A191" s="715"/>
      <c r="B191" s="14">
        <f t="shared" si="3"/>
        <v>177</v>
      </c>
      <c r="C191" s="41" t="s">
        <v>390</v>
      </c>
      <c r="D191" s="677">
        <v>5</v>
      </c>
      <c r="E191" s="632" t="s">
        <v>19</v>
      </c>
      <c r="F191" s="662" t="str">
        <f>IF(F190&gt;1,"ERROR, seleccionar només una S","")</f>
        <v/>
      </c>
      <c r="G191" s="139"/>
    </row>
    <row r="192" spans="1:7" s="9" customFormat="1" thickBot="1" x14ac:dyDescent="0.3">
      <c r="A192" s="715"/>
      <c r="B192" s="14">
        <f t="shared" si="3"/>
        <v>178</v>
      </c>
      <c r="C192" s="180" t="s">
        <v>389</v>
      </c>
      <c r="D192" s="422">
        <v>10</v>
      </c>
      <c r="E192" s="633" t="s">
        <v>19</v>
      </c>
      <c r="F192" s="137"/>
      <c r="G192" s="139"/>
    </row>
    <row r="193" spans="1:9" s="9" customFormat="1" ht="15" x14ac:dyDescent="0.25">
      <c r="A193" s="715"/>
      <c r="B193" s="14">
        <f t="shared" si="3"/>
        <v>179</v>
      </c>
      <c r="C193" s="40" t="s">
        <v>94</v>
      </c>
      <c r="D193" s="39">
        <v>0</v>
      </c>
      <c r="E193" s="473" t="s">
        <v>19</v>
      </c>
      <c r="F193" s="139"/>
      <c r="G193" s="139"/>
    </row>
    <row r="194" spans="1:9" s="9" customFormat="1" ht="15" x14ac:dyDescent="0.25">
      <c r="A194" s="715"/>
      <c r="B194" s="14">
        <f t="shared" si="3"/>
        <v>180</v>
      </c>
      <c r="C194" s="37" t="s">
        <v>308</v>
      </c>
      <c r="D194" s="39">
        <v>0</v>
      </c>
      <c r="E194" s="473" t="s">
        <v>19</v>
      </c>
      <c r="F194" s="252"/>
      <c r="G194" s="252">
        <v>0</v>
      </c>
      <c r="H194" s="23">
        <v>0</v>
      </c>
      <c r="I194" s="116"/>
    </row>
    <row r="195" spans="1:9" s="9" customFormat="1" ht="15" x14ac:dyDescent="0.25">
      <c r="A195" s="715"/>
      <c r="B195" s="14">
        <f t="shared" si="3"/>
        <v>181</v>
      </c>
      <c r="C195" s="40" t="s">
        <v>92</v>
      </c>
      <c r="D195" s="39">
        <v>0</v>
      </c>
      <c r="E195" s="473" t="s">
        <v>19</v>
      </c>
      <c r="F195" s="139"/>
      <c r="G195" s="139"/>
    </row>
    <row r="196" spans="1:9" s="9" customFormat="1" ht="15" x14ac:dyDescent="0.25">
      <c r="A196" s="715"/>
      <c r="B196" s="14">
        <f t="shared" si="3"/>
        <v>182</v>
      </c>
      <c r="C196" s="40" t="s">
        <v>362</v>
      </c>
      <c r="D196" s="57">
        <v>5</v>
      </c>
      <c r="E196" s="473" t="s">
        <v>19</v>
      </c>
      <c r="F196" s="139"/>
      <c r="G196" s="139"/>
    </row>
    <row r="197" spans="1:9" s="9" customFormat="1" ht="15" x14ac:dyDescent="0.25">
      <c r="A197" s="715"/>
      <c r="B197" s="14">
        <f t="shared" si="3"/>
        <v>183</v>
      </c>
      <c r="C197" s="40" t="s">
        <v>363</v>
      </c>
      <c r="D197" s="57">
        <v>5</v>
      </c>
      <c r="E197" s="473" t="s">
        <v>19</v>
      </c>
      <c r="F197" s="139"/>
      <c r="G197" s="139"/>
    </row>
    <row r="198" spans="1:9" s="9" customFormat="1" ht="15" x14ac:dyDescent="0.25">
      <c r="A198" s="715"/>
      <c r="B198" s="14">
        <f t="shared" si="3"/>
        <v>184</v>
      </c>
      <c r="C198" s="368" t="s">
        <v>364</v>
      </c>
      <c r="D198" s="39">
        <v>0</v>
      </c>
      <c r="E198" s="473" t="s">
        <v>19</v>
      </c>
      <c r="F198" s="139"/>
      <c r="G198" s="139"/>
    </row>
    <row r="199" spans="1:9" s="9" customFormat="1" ht="15" x14ac:dyDescent="0.25">
      <c r="A199" s="715"/>
      <c r="B199" s="14">
        <f t="shared" si="3"/>
        <v>185</v>
      </c>
      <c r="C199" s="40" t="s">
        <v>341</v>
      </c>
      <c r="D199" s="57">
        <v>5</v>
      </c>
      <c r="E199" s="473" t="s">
        <v>19</v>
      </c>
      <c r="F199" s="139"/>
      <c r="G199" s="139"/>
    </row>
    <row r="200" spans="1:9" s="9" customFormat="1" ht="15" x14ac:dyDescent="0.25">
      <c r="A200" s="715"/>
      <c r="B200" s="14">
        <f t="shared" si="3"/>
        <v>186</v>
      </c>
      <c r="C200" s="396" t="s">
        <v>110</v>
      </c>
      <c r="D200" s="39">
        <v>0</v>
      </c>
      <c r="E200" s="473" t="s">
        <v>19</v>
      </c>
      <c r="F200" s="139"/>
      <c r="G200" s="139"/>
    </row>
    <row r="201" spans="1:9" s="9" customFormat="1" ht="15" x14ac:dyDescent="0.25">
      <c r="A201" s="715"/>
      <c r="B201" s="14">
        <f t="shared" si="3"/>
        <v>187</v>
      </c>
      <c r="C201" s="40" t="s">
        <v>111</v>
      </c>
      <c r="D201" s="57">
        <v>5</v>
      </c>
      <c r="E201" s="473" t="s">
        <v>19</v>
      </c>
      <c r="F201" s="139"/>
      <c r="G201" s="139"/>
    </row>
    <row r="202" spans="1:9" s="9" customFormat="1" thickBot="1" x14ac:dyDescent="0.3">
      <c r="A202" s="735"/>
      <c r="B202" s="21">
        <f t="shared" si="3"/>
        <v>188</v>
      </c>
      <c r="C202" s="369" t="s">
        <v>340</v>
      </c>
      <c r="D202" s="152">
        <v>10</v>
      </c>
      <c r="E202" s="474" t="s">
        <v>19</v>
      </c>
      <c r="F202" s="139"/>
      <c r="G202" s="139"/>
    </row>
    <row r="203" spans="1:9" s="9" customFormat="1" thickBot="1" x14ac:dyDescent="0.3">
      <c r="A203" s="22"/>
      <c r="B203" s="23"/>
      <c r="C203" s="201" t="s">
        <v>221</v>
      </c>
      <c r="D203" s="200">
        <v>440</v>
      </c>
      <c r="E203" s="8"/>
      <c r="F203" s="139"/>
      <c r="G203" s="139"/>
    </row>
    <row r="204" spans="1:9" s="9" customFormat="1" thickBot="1" x14ac:dyDescent="0.3">
      <c r="A204" s="22"/>
      <c r="B204" s="23"/>
      <c r="C204" s="198" t="s">
        <v>365</v>
      </c>
      <c r="D204" s="199">
        <f>SUMIF($E$43:$E$202,"S",D43:D202)</f>
        <v>0</v>
      </c>
      <c r="E204" s="8"/>
      <c r="F204" s="139"/>
      <c r="G204" s="139"/>
    </row>
    <row r="205" spans="1:9" s="9" customFormat="1" thickBot="1" x14ac:dyDescent="0.3">
      <c r="A205" s="22"/>
      <c r="B205" s="23"/>
      <c r="C205" s="24"/>
      <c r="D205" s="196">
        <f>D204/D203</f>
        <v>0</v>
      </c>
      <c r="E205" s="8"/>
      <c r="F205" s="139"/>
      <c r="G205" s="139"/>
    </row>
    <row r="206" spans="1:9" s="9" customFormat="1" thickBot="1" x14ac:dyDescent="0.3">
      <c r="A206" s="22"/>
      <c r="B206" s="23"/>
      <c r="C206" s="25"/>
      <c r="D206" s="26"/>
      <c r="E206" s="8"/>
      <c r="F206" s="139"/>
      <c r="G206" s="139"/>
    </row>
    <row r="207" spans="1:9" s="9" customFormat="1" thickBot="1" x14ac:dyDescent="0.3">
      <c r="A207" s="27"/>
      <c r="B207" s="28"/>
      <c r="C207" s="208" t="s">
        <v>222</v>
      </c>
      <c r="D207" s="203">
        <f>COUNTIF(D43:D202,"=0")</f>
        <v>105</v>
      </c>
      <c r="E207" s="29"/>
      <c r="F207" s="139"/>
      <c r="G207" s="139"/>
    </row>
    <row r="208" spans="1:9" s="32" customFormat="1" thickBot="1" x14ac:dyDescent="0.3">
      <c r="A208" s="30"/>
      <c r="B208" s="28"/>
      <c r="C208" s="209" t="s">
        <v>223</v>
      </c>
      <c r="D208" s="205">
        <f>COUNTIFS(D43:D202,"=0",$E$43:$E$202,"=S")</f>
        <v>0</v>
      </c>
      <c r="E208" s="31"/>
      <c r="F208" s="70"/>
      <c r="G208" s="70"/>
    </row>
    <row r="209" spans="1:7" s="32" customFormat="1" thickBot="1" x14ac:dyDescent="0.3">
      <c r="A209" s="30"/>
      <c r="B209" s="28"/>
      <c r="C209" s="33"/>
      <c r="D209" s="195">
        <f>D208/D207</f>
        <v>0</v>
      </c>
      <c r="E209" s="31"/>
      <c r="F209" s="70"/>
      <c r="G209" s="70"/>
    </row>
    <row r="210" spans="1:7" s="9" customFormat="1" ht="15" x14ac:dyDescent="0.25">
      <c r="A210" s="44"/>
      <c r="B210" s="44"/>
      <c r="C210" s="45"/>
      <c r="D210" s="26"/>
      <c r="E210" s="8"/>
      <c r="F210" s="139"/>
      <c r="G210" s="139"/>
    </row>
    <row r="211" spans="1:7" s="9" customFormat="1" thickBot="1" x14ac:dyDescent="0.3">
      <c r="A211" s="44"/>
      <c r="B211" s="46"/>
      <c r="C211" s="47"/>
      <c r="D211" s="44"/>
      <c r="E211" s="48"/>
      <c r="F211" s="139"/>
      <c r="G211" s="139"/>
    </row>
    <row r="212" spans="1:7" s="9" customFormat="1" thickBot="1" x14ac:dyDescent="0.3">
      <c r="A212" s="718" t="s">
        <v>112</v>
      </c>
      <c r="B212" s="719"/>
      <c r="C212" s="719"/>
      <c r="D212" s="149"/>
      <c r="E212" s="150"/>
      <c r="F212" s="139"/>
      <c r="G212" s="139"/>
    </row>
    <row r="213" spans="1:7" s="9" customFormat="1" ht="15" customHeight="1" x14ac:dyDescent="0.25">
      <c r="A213" s="724" t="s">
        <v>347</v>
      </c>
      <c r="B213" s="13">
        <f>B202+1</f>
        <v>189</v>
      </c>
      <c r="C213" s="395" t="s">
        <v>342</v>
      </c>
      <c r="D213" s="327">
        <v>0</v>
      </c>
      <c r="E213" s="489" t="s">
        <v>19</v>
      </c>
      <c r="F213" s="139"/>
      <c r="G213" s="139"/>
    </row>
    <row r="214" spans="1:7" s="9" customFormat="1" ht="45" x14ac:dyDescent="0.25">
      <c r="A214" s="736"/>
      <c r="B214" s="14">
        <f>B213+1</f>
        <v>190</v>
      </c>
      <c r="C214" s="40" t="s">
        <v>366</v>
      </c>
      <c r="D214" s="39">
        <v>0</v>
      </c>
      <c r="E214" s="473" t="s">
        <v>19</v>
      </c>
      <c r="F214" s="139"/>
      <c r="G214" s="139"/>
    </row>
    <row r="215" spans="1:7" s="9" customFormat="1" ht="30" x14ac:dyDescent="0.25">
      <c r="A215" s="736"/>
      <c r="B215" s="14">
        <f t="shared" ref="B215:B219" si="4">B214+1</f>
        <v>191</v>
      </c>
      <c r="C215" s="40" t="s">
        <v>348</v>
      </c>
      <c r="D215" s="191">
        <v>0</v>
      </c>
      <c r="E215" s="473" t="s">
        <v>19</v>
      </c>
      <c r="F215" s="139"/>
      <c r="G215" s="139"/>
    </row>
    <row r="216" spans="1:7" s="9" customFormat="1" ht="15" x14ac:dyDescent="0.25">
      <c r="A216" s="736"/>
      <c r="B216" s="14">
        <f t="shared" si="4"/>
        <v>192</v>
      </c>
      <c r="C216" s="40" t="s">
        <v>113</v>
      </c>
      <c r="D216" s="191">
        <v>0</v>
      </c>
      <c r="E216" s="473" t="s">
        <v>19</v>
      </c>
      <c r="F216" s="139"/>
      <c r="G216" s="139"/>
    </row>
    <row r="217" spans="1:7" s="9" customFormat="1" ht="15" x14ac:dyDescent="0.25">
      <c r="A217" s="736"/>
      <c r="B217" s="14">
        <f t="shared" si="4"/>
        <v>193</v>
      </c>
      <c r="C217" s="40" t="s">
        <v>114</v>
      </c>
      <c r="D217" s="39">
        <v>0</v>
      </c>
      <c r="E217" s="473" t="s">
        <v>19</v>
      </c>
      <c r="F217" s="139"/>
      <c r="G217" s="139"/>
    </row>
    <row r="218" spans="1:7" s="9" customFormat="1" ht="15" x14ac:dyDescent="0.25">
      <c r="A218" s="736"/>
      <c r="B218" s="14">
        <f t="shared" si="4"/>
        <v>194</v>
      </c>
      <c r="C218" s="40" t="s">
        <v>115</v>
      </c>
      <c r="D218" s="39">
        <v>0</v>
      </c>
      <c r="E218" s="473" t="s">
        <v>19</v>
      </c>
      <c r="F218" s="139"/>
      <c r="G218" s="139"/>
    </row>
    <row r="219" spans="1:7" s="9" customFormat="1" thickBot="1" x14ac:dyDescent="0.3">
      <c r="A219" s="736"/>
      <c r="B219" s="50">
        <f t="shared" si="4"/>
        <v>195</v>
      </c>
      <c r="C219" s="369" t="s">
        <v>116</v>
      </c>
      <c r="D219" s="207">
        <v>5</v>
      </c>
      <c r="E219" s="474" t="s">
        <v>19</v>
      </c>
      <c r="F219" s="139"/>
      <c r="G219" s="139"/>
    </row>
    <row r="220" spans="1:7" s="9" customFormat="1" thickBot="1" x14ac:dyDescent="0.3">
      <c r="A220" s="759" t="s">
        <v>379</v>
      </c>
      <c r="B220" s="730"/>
      <c r="C220" s="730"/>
      <c r="D220" s="755"/>
      <c r="E220" s="210" t="s">
        <v>10</v>
      </c>
      <c r="F220" s="139"/>
      <c r="G220" s="139"/>
    </row>
    <row r="221" spans="1:7" s="9" customFormat="1" ht="45" x14ac:dyDescent="0.25">
      <c r="A221" s="184" t="s">
        <v>117</v>
      </c>
      <c r="B221" s="13">
        <f>B219+1</f>
        <v>196</v>
      </c>
      <c r="C221" s="394" t="s">
        <v>412</v>
      </c>
      <c r="D221" s="389">
        <v>0</v>
      </c>
      <c r="E221" s="475" t="s">
        <v>19</v>
      </c>
      <c r="F221" s="139"/>
      <c r="G221" s="139"/>
    </row>
    <row r="222" spans="1:7" s="9" customFormat="1" ht="30" x14ac:dyDescent="0.25">
      <c r="A222" s="181" t="s">
        <v>11</v>
      </c>
      <c r="B222" s="14">
        <f t="shared" ref="B222:B231" si="5">B221+1</f>
        <v>197</v>
      </c>
      <c r="C222" s="37" t="s">
        <v>395</v>
      </c>
      <c r="D222" s="390">
        <v>0</v>
      </c>
      <c r="E222" s="473" t="s">
        <v>19</v>
      </c>
      <c r="F222" s="139"/>
      <c r="G222" s="139"/>
    </row>
    <row r="223" spans="1:7" s="9" customFormat="1" ht="30" x14ac:dyDescent="0.25">
      <c r="A223" s="725" t="s">
        <v>118</v>
      </c>
      <c r="B223" s="14">
        <f>B222+1</f>
        <v>198</v>
      </c>
      <c r="C223" s="364" t="s">
        <v>396</v>
      </c>
      <c r="D223" s="351">
        <v>0</v>
      </c>
      <c r="E223" s="473" t="s">
        <v>19</v>
      </c>
      <c r="F223" s="139"/>
      <c r="G223" s="139"/>
    </row>
    <row r="224" spans="1:7" s="9" customFormat="1" ht="30" x14ac:dyDescent="0.25">
      <c r="A224" s="725"/>
      <c r="B224" s="14">
        <f t="shared" si="5"/>
        <v>199</v>
      </c>
      <c r="C224" s="364" t="s">
        <v>397</v>
      </c>
      <c r="D224" s="351">
        <v>0</v>
      </c>
      <c r="E224" s="473" t="s">
        <v>19</v>
      </c>
      <c r="F224" s="139"/>
      <c r="G224" s="139"/>
    </row>
    <row r="225" spans="1:9" s="9" customFormat="1" ht="30" x14ac:dyDescent="0.25">
      <c r="A225" s="725"/>
      <c r="B225" s="14">
        <f t="shared" si="5"/>
        <v>200</v>
      </c>
      <c r="C225" s="364" t="s">
        <v>413</v>
      </c>
      <c r="D225" s="14">
        <v>15</v>
      </c>
      <c r="E225" s="473" t="s">
        <v>19</v>
      </c>
      <c r="F225" s="139"/>
      <c r="G225" s="139"/>
    </row>
    <row r="226" spans="1:9" s="9" customFormat="1" ht="15" x14ac:dyDescent="0.25">
      <c r="A226" s="725"/>
      <c r="B226" s="14">
        <f t="shared" si="5"/>
        <v>201</v>
      </c>
      <c r="C226" s="19" t="s">
        <v>119</v>
      </c>
      <c r="D226" s="484">
        <v>0</v>
      </c>
      <c r="E226" s="473" t="s">
        <v>19</v>
      </c>
      <c r="F226" s="139"/>
      <c r="G226" s="139"/>
    </row>
    <row r="227" spans="1:9" s="9" customFormat="1" ht="45.75" thickBot="1" x14ac:dyDescent="0.3">
      <c r="A227" s="722"/>
      <c r="B227" s="50">
        <f t="shared" si="5"/>
        <v>202</v>
      </c>
      <c r="C227" s="61" t="s">
        <v>237</v>
      </c>
      <c r="D227" s="370">
        <v>0</v>
      </c>
      <c r="E227" s="474" t="s">
        <v>19</v>
      </c>
      <c r="F227" s="139"/>
      <c r="G227" s="139"/>
    </row>
    <row r="228" spans="1:9" s="9" customFormat="1" thickBot="1" x14ac:dyDescent="0.3">
      <c r="A228" s="759" t="s">
        <v>381</v>
      </c>
      <c r="B228" s="730"/>
      <c r="C228" s="730"/>
      <c r="D228" s="730"/>
      <c r="E228" s="755"/>
      <c r="F228" s="139"/>
      <c r="G228" s="139"/>
      <c r="H228" s="139"/>
      <c r="I228" s="139"/>
    </row>
    <row r="229" spans="1:9" s="9" customFormat="1" ht="15" x14ac:dyDescent="0.25">
      <c r="A229" s="723" t="s">
        <v>120</v>
      </c>
      <c r="B229" s="13">
        <f>B227+1</f>
        <v>203</v>
      </c>
      <c r="C229" s="64" t="s">
        <v>121</v>
      </c>
      <c r="D229" s="389">
        <v>0</v>
      </c>
      <c r="E229" s="488" t="s">
        <v>19</v>
      </c>
      <c r="F229" s="139"/>
      <c r="G229" s="139"/>
    </row>
    <row r="230" spans="1:9" s="9" customFormat="1" ht="15" x14ac:dyDescent="0.25">
      <c r="A230" s="725"/>
      <c r="B230" s="14">
        <f t="shared" si="5"/>
        <v>204</v>
      </c>
      <c r="C230" s="19" t="s">
        <v>122</v>
      </c>
      <c r="D230" s="39">
        <v>0</v>
      </c>
      <c r="E230" s="473" t="s">
        <v>19</v>
      </c>
      <c r="F230" s="139"/>
      <c r="G230" s="139"/>
    </row>
    <row r="231" spans="1:9" s="9" customFormat="1" thickBot="1" x14ac:dyDescent="0.3">
      <c r="A231" s="725"/>
      <c r="B231" s="14">
        <f t="shared" si="5"/>
        <v>205</v>
      </c>
      <c r="C231" s="61" t="s">
        <v>123</v>
      </c>
      <c r="D231" s="233">
        <v>10</v>
      </c>
      <c r="E231" s="473" t="s">
        <v>19</v>
      </c>
      <c r="F231" s="139"/>
      <c r="G231" s="139"/>
    </row>
    <row r="232" spans="1:9" s="9" customFormat="1" ht="15.75" customHeight="1" thickBot="1" x14ac:dyDescent="0.3">
      <c r="A232" s="725"/>
      <c r="B232" s="781" t="s">
        <v>480</v>
      </c>
      <c r="C232" s="728"/>
      <c r="D232" s="728"/>
      <c r="E232" s="801"/>
      <c r="F232" s="139"/>
      <c r="G232" s="139"/>
    </row>
    <row r="233" spans="1:9" s="9" customFormat="1" ht="15" x14ac:dyDescent="0.25">
      <c r="A233" s="725"/>
      <c r="B233" s="13">
        <f>B231+1</f>
        <v>206</v>
      </c>
      <c r="C233" s="193" t="s">
        <v>124</v>
      </c>
      <c r="D233" s="484">
        <v>0</v>
      </c>
      <c r="E233" s="475" t="s">
        <v>19</v>
      </c>
      <c r="F233" s="139"/>
      <c r="G233" s="139"/>
    </row>
    <row r="234" spans="1:9" s="9" customFormat="1" ht="15" x14ac:dyDescent="0.25">
      <c r="A234" s="725"/>
      <c r="B234" s="14">
        <f>B233+1</f>
        <v>207</v>
      </c>
      <c r="C234" s="1" t="s">
        <v>125</v>
      </c>
      <c r="D234" s="351">
        <v>0</v>
      </c>
      <c r="E234" s="473" t="s">
        <v>19</v>
      </c>
      <c r="F234" s="139"/>
      <c r="G234" s="139"/>
    </row>
    <row r="235" spans="1:9" s="9" customFormat="1" ht="15" x14ac:dyDescent="0.25">
      <c r="A235" s="725"/>
      <c r="B235" s="14">
        <f t="shared" ref="B235:B297" si="6">B234+1</f>
        <v>208</v>
      </c>
      <c r="C235" s="1" t="s">
        <v>126</v>
      </c>
      <c r="D235" s="351">
        <v>0</v>
      </c>
      <c r="E235" s="473" t="s">
        <v>19</v>
      </c>
      <c r="F235" s="139"/>
      <c r="G235" s="139"/>
    </row>
    <row r="236" spans="1:9" s="9" customFormat="1" ht="15" x14ac:dyDescent="0.25">
      <c r="A236" s="725"/>
      <c r="B236" s="14">
        <f t="shared" si="6"/>
        <v>209</v>
      </c>
      <c r="C236" s="1" t="s">
        <v>127</v>
      </c>
      <c r="D236" s="351">
        <v>0</v>
      </c>
      <c r="E236" s="473" t="s">
        <v>19</v>
      </c>
      <c r="F236" s="139"/>
      <c r="G236" s="139"/>
    </row>
    <row r="237" spans="1:9" s="9" customFormat="1" ht="15" x14ac:dyDescent="0.25">
      <c r="A237" s="725"/>
      <c r="B237" s="14">
        <f t="shared" si="6"/>
        <v>210</v>
      </c>
      <c r="C237" s="1" t="s">
        <v>128</v>
      </c>
      <c r="D237" s="351">
        <v>0</v>
      </c>
      <c r="E237" s="473" t="s">
        <v>19</v>
      </c>
      <c r="F237" s="139"/>
      <c r="G237" s="139"/>
    </row>
    <row r="238" spans="1:9" s="9" customFormat="1" ht="15" x14ac:dyDescent="0.25">
      <c r="A238" s="725"/>
      <c r="B238" s="14">
        <f t="shared" si="6"/>
        <v>211</v>
      </c>
      <c r="C238" s="1" t="s">
        <v>129</v>
      </c>
      <c r="D238" s="390">
        <v>0</v>
      </c>
      <c r="E238" s="473" t="s">
        <v>19</v>
      </c>
      <c r="F238" s="139"/>
      <c r="G238" s="139"/>
    </row>
    <row r="239" spans="1:9" s="9" customFormat="1" ht="15" x14ac:dyDescent="0.25">
      <c r="A239" s="725"/>
      <c r="B239" s="14">
        <f t="shared" si="6"/>
        <v>212</v>
      </c>
      <c r="C239" s="1" t="s">
        <v>130</v>
      </c>
      <c r="D239" s="390">
        <v>0</v>
      </c>
      <c r="E239" s="473" t="s">
        <v>19</v>
      </c>
      <c r="F239" s="139"/>
      <c r="G239" s="139"/>
    </row>
    <row r="240" spans="1:9" s="9" customFormat="1" ht="15" x14ac:dyDescent="0.25">
      <c r="A240" s="725"/>
      <c r="B240" s="14">
        <f t="shared" si="6"/>
        <v>213</v>
      </c>
      <c r="C240" s="1" t="s">
        <v>131</v>
      </c>
      <c r="D240" s="50">
        <v>5</v>
      </c>
      <c r="E240" s="473" t="s">
        <v>19</v>
      </c>
      <c r="F240" s="139"/>
      <c r="G240" s="139"/>
    </row>
    <row r="241" spans="1:7" s="9" customFormat="1" ht="15" x14ac:dyDescent="0.25">
      <c r="A241" s="725"/>
      <c r="B241" s="14">
        <f t="shared" si="6"/>
        <v>214</v>
      </c>
      <c r="C241" s="1" t="s">
        <v>132</v>
      </c>
      <c r="D241" s="351">
        <v>0</v>
      </c>
      <c r="E241" s="473" t="s">
        <v>19</v>
      </c>
      <c r="F241" s="139"/>
      <c r="G241" s="139"/>
    </row>
    <row r="242" spans="1:7" s="9" customFormat="1" ht="15" x14ac:dyDescent="0.25">
      <c r="A242" s="725"/>
      <c r="B242" s="14">
        <f t="shared" si="6"/>
        <v>215</v>
      </c>
      <c r="C242" s="1" t="s">
        <v>133</v>
      </c>
      <c r="D242" s="351">
        <v>0</v>
      </c>
      <c r="E242" s="473" t="s">
        <v>19</v>
      </c>
      <c r="F242" s="139"/>
      <c r="G242" s="139"/>
    </row>
    <row r="243" spans="1:7" s="9" customFormat="1" ht="15" x14ac:dyDescent="0.25">
      <c r="A243" s="725"/>
      <c r="B243" s="14">
        <f t="shared" si="6"/>
        <v>216</v>
      </c>
      <c r="C243" s="385" t="s">
        <v>134</v>
      </c>
      <c r="D243" s="39">
        <v>0</v>
      </c>
      <c r="E243" s="473" t="s">
        <v>19</v>
      </c>
      <c r="F243" s="139"/>
      <c r="G243" s="139"/>
    </row>
    <row r="244" spans="1:7" s="9" customFormat="1" ht="15" x14ac:dyDescent="0.25">
      <c r="A244" s="725"/>
      <c r="B244" s="14">
        <f t="shared" si="6"/>
        <v>217</v>
      </c>
      <c r="C244" s="385" t="s">
        <v>135</v>
      </c>
      <c r="D244" s="39">
        <v>0</v>
      </c>
      <c r="E244" s="473" t="s">
        <v>19</v>
      </c>
      <c r="F244" s="139"/>
      <c r="G244" s="139"/>
    </row>
    <row r="245" spans="1:7" s="9" customFormat="1" ht="15" x14ac:dyDescent="0.25">
      <c r="A245" s="725"/>
      <c r="B245" s="14">
        <f t="shared" si="6"/>
        <v>218</v>
      </c>
      <c r="C245" s="385" t="s">
        <v>136</v>
      </c>
      <c r="D245" s="206">
        <v>0</v>
      </c>
      <c r="E245" s="473" t="s">
        <v>19</v>
      </c>
      <c r="F245" s="139"/>
      <c r="G245" s="139"/>
    </row>
    <row r="246" spans="1:7" s="9" customFormat="1" ht="15" x14ac:dyDescent="0.25">
      <c r="A246" s="725"/>
      <c r="B246" s="14">
        <f t="shared" si="6"/>
        <v>219</v>
      </c>
      <c r="C246" s="385" t="s">
        <v>137</v>
      </c>
      <c r="D246" s="39">
        <v>0</v>
      </c>
      <c r="E246" s="473" t="s">
        <v>19</v>
      </c>
      <c r="F246" s="139"/>
      <c r="G246" s="139"/>
    </row>
    <row r="247" spans="1:7" s="9" customFormat="1" ht="15" x14ac:dyDescent="0.25">
      <c r="A247" s="725"/>
      <c r="B247" s="14">
        <f t="shared" si="6"/>
        <v>220</v>
      </c>
      <c r="C247" s="385" t="s">
        <v>138</v>
      </c>
      <c r="D247" s="39">
        <v>0</v>
      </c>
      <c r="E247" s="473" t="s">
        <v>19</v>
      </c>
      <c r="F247" s="139"/>
      <c r="G247" s="139"/>
    </row>
    <row r="248" spans="1:7" s="9" customFormat="1" ht="15" x14ac:dyDescent="0.25">
      <c r="A248" s="725"/>
      <c r="B248" s="14">
        <f t="shared" si="6"/>
        <v>221</v>
      </c>
      <c r="C248" s="385" t="s">
        <v>139</v>
      </c>
      <c r="D248" s="39">
        <v>0</v>
      </c>
      <c r="E248" s="473" t="s">
        <v>19</v>
      </c>
      <c r="F248" s="139"/>
      <c r="G248" s="139"/>
    </row>
    <row r="249" spans="1:7" s="9" customFormat="1" ht="15" x14ac:dyDescent="0.25">
      <c r="A249" s="725"/>
      <c r="B249" s="14">
        <f t="shared" si="6"/>
        <v>222</v>
      </c>
      <c r="C249" s="385" t="s">
        <v>140</v>
      </c>
      <c r="D249" s="387">
        <v>0</v>
      </c>
      <c r="E249" s="473" t="s">
        <v>19</v>
      </c>
      <c r="F249" s="139"/>
      <c r="G249" s="139"/>
    </row>
    <row r="250" spans="1:7" s="9" customFormat="1" ht="15" x14ac:dyDescent="0.25">
      <c r="A250" s="725"/>
      <c r="B250" s="14">
        <f t="shared" si="6"/>
        <v>223</v>
      </c>
      <c r="C250" s="385" t="s">
        <v>141</v>
      </c>
      <c r="D250" s="39">
        <v>0</v>
      </c>
      <c r="E250" s="473" t="s">
        <v>19</v>
      </c>
      <c r="F250" s="139"/>
      <c r="G250" s="139"/>
    </row>
    <row r="251" spans="1:7" s="9" customFormat="1" ht="15" x14ac:dyDescent="0.25">
      <c r="A251" s="725"/>
      <c r="B251" s="14">
        <f t="shared" si="6"/>
        <v>224</v>
      </c>
      <c r="C251" s="385" t="s">
        <v>218</v>
      </c>
      <c r="D251" s="39">
        <v>0</v>
      </c>
      <c r="E251" s="473" t="s">
        <v>19</v>
      </c>
      <c r="F251" s="139"/>
      <c r="G251" s="139"/>
    </row>
    <row r="252" spans="1:7" s="9" customFormat="1" ht="15" x14ac:dyDescent="0.25">
      <c r="A252" s="725"/>
      <c r="B252" s="14">
        <f t="shared" si="6"/>
        <v>225</v>
      </c>
      <c r="C252" s="385" t="s">
        <v>142</v>
      </c>
      <c r="D252" s="39">
        <v>0</v>
      </c>
      <c r="E252" s="473" t="s">
        <v>19</v>
      </c>
      <c r="F252" s="139"/>
      <c r="G252" s="139"/>
    </row>
    <row r="253" spans="1:7" s="9" customFormat="1" ht="15" x14ac:dyDescent="0.25">
      <c r="A253" s="725"/>
      <c r="B253" s="14">
        <f t="shared" si="6"/>
        <v>226</v>
      </c>
      <c r="C253" s="385" t="s">
        <v>143</v>
      </c>
      <c r="D253" s="39">
        <v>0</v>
      </c>
      <c r="E253" s="473" t="s">
        <v>19</v>
      </c>
      <c r="F253" s="139"/>
      <c r="G253" s="139"/>
    </row>
    <row r="254" spans="1:7" s="9" customFormat="1" ht="15" x14ac:dyDescent="0.25">
      <c r="A254" s="725"/>
      <c r="B254" s="14">
        <f t="shared" si="6"/>
        <v>227</v>
      </c>
      <c r="C254" s="385" t="s">
        <v>144</v>
      </c>
      <c r="D254" s="39">
        <v>0</v>
      </c>
      <c r="E254" s="473" t="s">
        <v>19</v>
      </c>
      <c r="F254" s="139"/>
      <c r="G254" s="139"/>
    </row>
    <row r="255" spans="1:7" s="9" customFormat="1" ht="15" x14ac:dyDescent="0.25">
      <c r="A255" s="725"/>
      <c r="B255" s="14">
        <f t="shared" si="6"/>
        <v>228</v>
      </c>
      <c r="C255" s="19" t="s">
        <v>145</v>
      </c>
      <c r="D255" s="379">
        <v>3</v>
      </c>
      <c r="E255" s="473" t="s">
        <v>19</v>
      </c>
      <c r="F255" s="139"/>
      <c r="G255" s="139"/>
    </row>
    <row r="256" spans="1:7" s="9" customFormat="1" ht="15" x14ac:dyDescent="0.25">
      <c r="A256" s="725"/>
      <c r="B256" s="14">
        <f t="shared" si="6"/>
        <v>229</v>
      </c>
      <c r="C256" s="385" t="s">
        <v>146</v>
      </c>
      <c r="D256" s="39">
        <v>0</v>
      </c>
      <c r="E256" s="473" t="s">
        <v>19</v>
      </c>
      <c r="F256" s="139"/>
      <c r="G256" s="139"/>
    </row>
    <row r="257" spans="1:7" s="9" customFormat="1" ht="15" x14ac:dyDescent="0.25">
      <c r="A257" s="725"/>
      <c r="B257" s="14">
        <f t="shared" si="6"/>
        <v>230</v>
      </c>
      <c r="C257" s="19" t="s">
        <v>147</v>
      </c>
      <c r="D257" s="39">
        <v>0</v>
      </c>
      <c r="E257" s="473" t="s">
        <v>19</v>
      </c>
      <c r="F257" s="139"/>
      <c r="G257" s="139"/>
    </row>
    <row r="258" spans="1:7" s="9" customFormat="1" ht="15" x14ac:dyDescent="0.25">
      <c r="A258" s="725"/>
      <c r="B258" s="14">
        <f t="shared" si="6"/>
        <v>231</v>
      </c>
      <c r="C258" s="19" t="s">
        <v>148</v>
      </c>
      <c r="D258" s="39">
        <v>0</v>
      </c>
      <c r="E258" s="473" t="s">
        <v>19</v>
      </c>
      <c r="F258" s="139"/>
      <c r="G258" s="139"/>
    </row>
    <row r="259" spans="1:7" s="9" customFormat="1" ht="15" x14ac:dyDescent="0.25">
      <c r="A259" s="725"/>
      <c r="B259" s="14">
        <f t="shared" si="6"/>
        <v>232</v>
      </c>
      <c r="C259" s="19" t="s">
        <v>149</v>
      </c>
      <c r="D259" s="379">
        <v>2</v>
      </c>
      <c r="E259" s="473" t="s">
        <v>19</v>
      </c>
      <c r="F259" s="139"/>
      <c r="G259" s="139"/>
    </row>
    <row r="260" spans="1:7" s="9" customFormat="1" ht="30" x14ac:dyDescent="0.25">
      <c r="A260" s="725"/>
      <c r="B260" s="14">
        <f t="shared" si="6"/>
        <v>233</v>
      </c>
      <c r="C260" s="376" t="s">
        <v>398</v>
      </c>
      <c r="D260" s="381">
        <v>10</v>
      </c>
      <c r="E260" s="473" t="s">
        <v>19</v>
      </c>
      <c r="F260" s="139"/>
      <c r="G260" s="139"/>
    </row>
    <row r="261" spans="1:7" s="9" customFormat="1" ht="60" x14ac:dyDescent="0.25">
      <c r="A261" s="725"/>
      <c r="B261" s="14">
        <f t="shared" si="6"/>
        <v>234</v>
      </c>
      <c r="C261" s="376" t="s">
        <v>399</v>
      </c>
      <c r="D261" s="381">
        <v>10</v>
      </c>
      <c r="E261" s="473" t="s">
        <v>19</v>
      </c>
      <c r="F261" s="139"/>
      <c r="G261" s="139"/>
    </row>
    <row r="262" spans="1:7" s="9" customFormat="1" ht="15" x14ac:dyDescent="0.25">
      <c r="A262" s="725"/>
      <c r="B262" s="14">
        <f t="shared" si="6"/>
        <v>235</v>
      </c>
      <c r="C262" s="19" t="s">
        <v>150</v>
      </c>
      <c r="D262" s="381">
        <v>10</v>
      </c>
      <c r="E262" s="473" t="s">
        <v>19</v>
      </c>
      <c r="F262" s="139"/>
      <c r="G262" s="139"/>
    </row>
    <row r="263" spans="1:7" s="9" customFormat="1" ht="45" x14ac:dyDescent="0.25">
      <c r="A263" s="725"/>
      <c r="B263" s="14">
        <f t="shared" si="6"/>
        <v>236</v>
      </c>
      <c r="C263" s="19" t="s">
        <v>238</v>
      </c>
      <c r="D263" s="57">
        <v>5</v>
      </c>
      <c r="E263" s="473" t="s">
        <v>19</v>
      </c>
      <c r="F263" s="139"/>
      <c r="G263" s="139"/>
    </row>
    <row r="264" spans="1:7" s="9" customFormat="1" ht="30" x14ac:dyDescent="0.25">
      <c r="A264" s="725"/>
      <c r="B264" s="14">
        <f t="shared" si="6"/>
        <v>237</v>
      </c>
      <c r="C264" s="19" t="s">
        <v>400</v>
      </c>
      <c r="D264" s="57">
        <v>5</v>
      </c>
      <c r="E264" s="473" t="s">
        <v>19</v>
      </c>
      <c r="F264" s="139"/>
      <c r="G264" s="139"/>
    </row>
    <row r="265" spans="1:7" s="9" customFormat="1" ht="15" x14ac:dyDescent="0.25">
      <c r="A265" s="725"/>
      <c r="B265" s="14">
        <f t="shared" si="6"/>
        <v>238</v>
      </c>
      <c r="C265" s="19" t="s">
        <v>119</v>
      </c>
      <c r="D265" s="39">
        <v>0</v>
      </c>
      <c r="E265" s="473" t="s">
        <v>19</v>
      </c>
      <c r="F265" s="139"/>
      <c r="G265" s="139"/>
    </row>
    <row r="266" spans="1:7" s="9" customFormat="1" ht="45.75" thickBot="1" x14ac:dyDescent="0.3">
      <c r="A266" s="725"/>
      <c r="B266" s="14">
        <f t="shared" si="6"/>
        <v>239</v>
      </c>
      <c r="C266" s="19" t="s">
        <v>239</v>
      </c>
      <c r="D266" s="370">
        <v>0</v>
      </c>
      <c r="E266" s="544" t="s">
        <v>19</v>
      </c>
      <c r="F266" s="139"/>
      <c r="G266" s="139"/>
    </row>
    <row r="267" spans="1:7" s="9" customFormat="1" thickBot="1" x14ac:dyDescent="0.3">
      <c r="A267" s="759" t="s">
        <v>265</v>
      </c>
      <c r="B267" s="730"/>
      <c r="C267" s="730"/>
      <c r="D267" s="755"/>
      <c r="E267" s="210" t="s">
        <v>19</v>
      </c>
      <c r="F267" s="139"/>
      <c r="G267" s="139"/>
    </row>
    <row r="268" spans="1:7" s="9" customFormat="1" ht="60" x14ac:dyDescent="0.25">
      <c r="A268" s="181" t="s">
        <v>151</v>
      </c>
      <c r="B268" s="14">
        <f>B266+1</f>
        <v>240</v>
      </c>
      <c r="C268" s="364" t="s">
        <v>152</v>
      </c>
      <c r="D268" s="351">
        <v>0</v>
      </c>
      <c r="E268" s="475" t="s">
        <v>19</v>
      </c>
      <c r="F268" s="139"/>
      <c r="G268" s="139"/>
    </row>
    <row r="269" spans="1:7" s="9" customFormat="1" ht="30" x14ac:dyDescent="0.25">
      <c r="A269" s="181" t="s">
        <v>11</v>
      </c>
      <c r="B269" s="14">
        <f t="shared" si="6"/>
        <v>241</v>
      </c>
      <c r="C269" s="364" t="s">
        <v>12</v>
      </c>
      <c r="D269" s="351">
        <v>0</v>
      </c>
      <c r="E269" s="473" t="s">
        <v>19</v>
      </c>
      <c r="F269" s="139"/>
      <c r="G269" s="139"/>
    </row>
    <row r="270" spans="1:7" s="9" customFormat="1" ht="30" x14ac:dyDescent="0.25">
      <c r="A270" s="738" t="s">
        <v>153</v>
      </c>
      <c r="B270" s="14">
        <f t="shared" si="6"/>
        <v>242</v>
      </c>
      <c r="C270" s="19" t="s">
        <v>154</v>
      </c>
      <c r="D270" s="351">
        <v>0</v>
      </c>
      <c r="E270" s="473" t="s">
        <v>19</v>
      </c>
      <c r="F270" s="139"/>
      <c r="G270" s="139"/>
    </row>
    <row r="271" spans="1:7" s="9" customFormat="1" ht="30" x14ac:dyDescent="0.25">
      <c r="A271" s="739"/>
      <c r="B271" s="14">
        <f t="shared" si="6"/>
        <v>243</v>
      </c>
      <c r="C271" s="19" t="s">
        <v>240</v>
      </c>
      <c r="D271" s="390">
        <v>0</v>
      </c>
      <c r="E271" s="473" t="s">
        <v>19</v>
      </c>
      <c r="F271" s="139"/>
      <c r="G271" s="139"/>
    </row>
    <row r="272" spans="1:7" s="9" customFormat="1" ht="30" x14ac:dyDescent="0.25">
      <c r="A272" s="739"/>
      <c r="B272" s="14">
        <f t="shared" si="6"/>
        <v>244</v>
      </c>
      <c r="C272" s="19" t="s">
        <v>241</v>
      </c>
      <c r="D272" s="351">
        <v>0</v>
      </c>
      <c r="E272" s="473" t="s">
        <v>19</v>
      </c>
      <c r="F272" s="139"/>
      <c r="G272" s="139"/>
    </row>
    <row r="273" spans="1:7" s="9" customFormat="1" ht="30" x14ac:dyDescent="0.25">
      <c r="A273" s="739"/>
      <c r="B273" s="14">
        <f t="shared" si="6"/>
        <v>245</v>
      </c>
      <c r="C273" s="19" t="s">
        <v>242</v>
      </c>
      <c r="D273" s="65">
        <v>15</v>
      </c>
      <c r="E273" s="473" t="s">
        <v>19</v>
      </c>
      <c r="F273" s="139"/>
      <c r="G273" s="139"/>
    </row>
    <row r="274" spans="1:7" s="9" customFormat="1" ht="15" x14ac:dyDescent="0.25">
      <c r="A274" s="739"/>
      <c r="B274" s="14">
        <f t="shared" si="6"/>
        <v>246</v>
      </c>
      <c r="C274" s="19" t="s">
        <v>155</v>
      </c>
      <c r="D274" s="206">
        <v>0</v>
      </c>
      <c r="E274" s="473" t="s">
        <v>19</v>
      </c>
      <c r="F274" s="139"/>
      <c r="G274" s="139"/>
    </row>
    <row r="275" spans="1:7" s="9" customFormat="1" ht="15" x14ac:dyDescent="0.25">
      <c r="A275" s="739"/>
      <c r="B275" s="14">
        <f t="shared" si="6"/>
        <v>247</v>
      </c>
      <c r="C275" s="19" t="s">
        <v>156</v>
      </c>
      <c r="D275" s="211">
        <v>5</v>
      </c>
      <c r="E275" s="473" t="s">
        <v>19</v>
      </c>
      <c r="F275" s="139"/>
      <c r="G275" s="139"/>
    </row>
    <row r="276" spans="1:7" s="9" customFormat="1" thickBot="1" x14ac:dyDescent="0.3">
      <c r="A276" s="739"/>
      <c r="B276" s="14">
        <f t="shared" si="6"/>
        <v>248</v>
      </c>
      <c r="C276" s="19" t="s">
        <v>157</v>
      </c>
      <c r="D276" s="211">
        <v>10</v>
      </c>
      <c r="E276" s="642" t="s">
        <v>19</v>
      </c>
      <c r="F276" s="139">
        <f>COUNTIF(E277:E278,"s")</f>
        <v>0</v>
      </c>
      <c r="G276" s="139"/>
    </row>
    <row r="277" spans="1:7" s="9" customFormat="1" ht="15" x14ac:dyDescent="0.25">
      <c r="A277" s="739"/>
      <c r="B277" s="14">
        <f t="shared" si="6"/>
        <v>249</v>
      </c>
      <c r="C277" s="18" t="s">
        <v>158</v>
      </c>
      <c r="D277" s="94">
        <v>10</v>
      </c>
      <c r="E277" s="483" t="s">
        <v>19</v>
      </c>
      <c r="F277" s="137" t="str">
        <f>IF(F276&gt;1,"ERROR, seleccionar només una S","")</f>
        <v/>
      </c>
      <c r="G277" s="139"/>
    </row>
    <row r="278" spans="1:7" s="9" customFormat="1" thickBot="1" x14ac:dyDescent="0.3">
      <c r="A278" s="739"/>
      <c r="B278" s="14">
        <f t="shared" si="6"/>
        <v>250</v>
      </c>
      <c r="C278" s="18" t="s">
        <v>159</v>
      </c>
      <c r="D278" s="95">
        <v>15</v>
      </c>
      <c r="E278" s="480" t="s">
        <v>19</v>
      </c>
      <c r="F278" s="137"/>
      <c r="G278" s="139"/>
    </row>
    <row r="279" spans="1:7" s="9" customFormat="1" ht="30" x14ac:dyDescent="0.25">
      <c r="A279" s="739"/>
      <c r="B279" s="14">
        <f t="shared" si="6"/>
        <v>251</v>
      </c>
      <c r="C279" s="19" t="s">
        <v>160</v>
      </c>
      <c r="D279" s="206">
        <v>0</v>
      </c>
      <c r="E279" s="473" t="s">
        <v>19</v>
      </c>
      <c r="F279" s="139"/>
      <c r="G279" s="139"/>
    </row>
    <row r="280" spans="1:7" s="9" customFormat="1" ht="30" x14ac:dyDescent="0.25">
      <c r="A280" s="739"/>
      <c r="B280" s="14">
        <f t="shared" si="6"/>
        <v>252</v>
      </c>
      <c r="C280" s="19" t="s">
        <v>243</v>
      </c>
      <c r="D280" s="57">
        <v>5</v>
      </c>
      <c r="E280" s="473" t="s">
        <v>19</v>
      </c>
      <c r="F280" s="139"/>
      <c r="G280" s="139"/>
    </row>
    <row r="281" spans="1:7" s="9" customFormat="1" ht="15" x14ac:dyDescent="0.25">
      <c r="A281" s="739"/>
      <c r="B281" s="14">
        <f t="shared" si="6"/>
        <v>253</v>
      </c>
      <c r="C281" s="19" t="s">
        <v>161</v>
      </c>
      <c r="D281" s="57">
        <v>5</v>
      </c>
      <c r="E281" s="473" t="s">
        <v>19</v>
      </c>
      <c r="F281" s="139"/>
      <c r="G281" s="139"/>
    </row>
    <row r="282" spans="1:7" s="9" customFormat="1" ht="30" x14ac:dyDescent="0.25">
      <c r="A282" s="739"/>
      <c r="B282" s="14">
        <f t="shared" si="6"/>
        <v>254</v>
      </c>
      <c r="C282" s="19" t="s">
        <v>428</v>
      </c>
      <c r="D282" s="57">
        <v>10</v>
      </c>
      <c r="E282" s="473" t="s">
        <v>19</v>
      </c>
      <c r="F282" s="139"/>
      <c r="G282" s="139"/>
    </row>
    <row r="283" spans="1:7" s="9" customFormat="1" ht="45" x14ac:dyDescent="0.25">
      <c r="A283" s="739"/>
      <c r="B283" s="14">
        <f t="shared" si="6"/>
        <v>255</v>
      </c>
      <c r="C283" s="19" t="s">
        <v>429</v>
      </c>
      <c r="D283" s="57">
        <v>10</v>
      </c>
      <c r="E283" s="473" t="s">
        <v>19</v>
      </c>
      <c r="F283" s="139"/>
      <c r="G283" s="139"/>
    </row>
    <row r="284" spans="1:7" s="9" customFormat="1" ht="45" x14ac:dyDescent="0.25">
      <c r="A284" s="739"/>
      <c r="B284" s="14">
        <f t="shared" si="6"/>
        <v>256</v>
      </c>
      <c r="C284" s="19" t="s">
        <v>430</v>
      </c>
      <c r="D284" s="57">
        <v>10</v>
      </c>
      <c r="E284" s="473" t="s">
        <v>19</v>
      </c>
      <c r="F284" s="139"/>
      <c r="G284" s="139"/>
    </row>
    <row r="285" spans="1:7" s="9" customFormat="1" ht="15" x14ac:dyDescent="0.25">
      <c r="A285" s="739"/>
      <c r="B285" s="14">
        <f t="shared" si="6"/>
        <v>257</v>
      </c>
      <c r="C285" s="40" t="s">
        <v>447</v>
      </c>
      <c r="D285" s="65">
        <v>15</v>
      </c>
      <c r="E285" s="473" t="s">
        <v>19</v>
      </c>
      <c r="F285" s="139"/>
      <c r="G285" s="139"/>
    </row>
    <row r="286" spans="1:7" s="9" customFormat="1" ht="15" x14ac:dyDescent="0.25">
      <c r="A286" s="739"/>
      <c r="B286" s="14">
        <f t="shared" si="6"/>
        <v>258</v>
      </c>
      <c r="C286" s="487" t="s">
        <v>401</v>
      </c>
      <c r="D286" s="39">
        <v>0</v>
      </c>
      <c r="E286" s="473" t="s">
        <v>19</v>
      </c>
      <c r="F286" s="139"/>
      <c r="G286" s="139"/>
    </row>
    <row r="287" spans="1:7" s="9" customFormat="1" ht="15" x14ac:dyDescent="0.25">
      <c r="A287" s="739"/>
      <c r="B287" s="14">
        <f t="shared" si="6"/>
        <v>259</v>
      </c>
      <c r="C287" s="19" t="s">
        <v>162</v>
      </c>
      <c r="D287" s="39">
        <v>0</v>
      </c>
      <c r="E287" s="473" t="s">
        <v>19</v>
      </c>
      <c r="F287" s="139"/>
      <c r="G287" s="139"/>
    </row>
    <row r="288" spans="1:7" s="9" customFormat="1" ht="30" x14ac:dyDescent="0.25">
      <c r="A288" s="739"/>
      <c r="B288" s="14">
        <f t="shared" si="6"/>
        <v>260</v>
      </c>
      <c r="C288" s="40" t="s">
        <v>163</v>
      </c>
      <c r="D288" s="57">
        <v>5</v>
      </c>
      <c r="E288" s="473" t="s">
        <v>19</v>
      </c>
      <c r="F288" s="139"/>
      <c r="G288" s="139"/>
    </row>
    <row r="289" spans="1:7" s="9" customFormat="1" ht="45.75" thickBot="1" x14ac:dyDescent="0.3">
      <c r="A289" s="739"/>
      <c r="B289" s="50">
        <f t="shared" si="6"/>
        <v>261</v>
      </c>
      <c r="C289" s="369" t="s">
        <v>244</v>
      </c>
      <c r="D289" s="191">
        <v>0</v>
      </c>
      <c r="E289" s="478" t="s">
        <v>19</v>
      </c>
      <c r="F289" s="139"/>
      <c r="G289" s="139"/>
    </row>
    <row r="290" spans="1:7" s="9" customFormat="1" thickBot="1" x14ac:dyDescent="0.3">
      <c r="A290" s="759" t="s">
        <v>266</v>
      </c>
      <c r="B290" s="730"/>
      <c r="C290" s="730"/>
      <c r="D290" s="755"/>
      <c r="E290" s="606" t="s">
        <v>19</v>
      </c>
      <c r="F290" s="139"/>
      <c r="G290" s="139"/>
    </row>
    <row r="291" spans="1:7" s="9" customFormat="1" ht="15" x14ac:dyDescent="0.25">
      <c r="A291" s="740" t="s">
        <v>164</v>
      </c>
      <c r="B291" s="13">
        <f>B289+1</f>
        <v>262</v>
      </c>
      <c r="C291" s="395" t="s">
        <v>349</v>
      </c>
      <c r="D291" s="213">
        <v>0</v>
      </c>
      <c r="E291" s="475" t="s">
        <v>19</v>
      </c>
      <c r="F291" s="139"/>
      <c r="G291" s="139"/>
    </row>
    <row r="292" spans="1:7" s="9" customFormat="1" ht="30" x14ac:dyDescent="0.25">
      <c r="A292" s="715"/>
      <c r="B292" s="14">
        <f t="shared" si="6"/>
        <v>263</v>
      </c>
      <c r="C292" s="40" t="s">
        <v>165</v>
      </c>
      <c r="D292" s="39">
        <v>0</v>
      </c>
      <c r="E292" s="473" t="s">
        <v>19</v>
      </c>
      <c r="F292" s="139"/>
      <c r="G292" s="139"/>
    </row>
    <row r="293" spans="1:7" s="9" customFormat="1" ht="30" x14ac:dyDescent="0.25">
      <c r="A293" s="715"/>
      <c r="B293" s="14">
        <f t="shared" si="6"/>
        <v>264</v>
      </c>
      <c r="C293" s="40" t="s">
        <v>166</v>
      </c>
      <c r="D293" s="65">
        <v>20</v>
      </c>
      <c r="E293" s="473" t="s">
        <v>19</v>
      </c>
      <c r="F293" s="139"/>
      <c r="G293" s="139"/>
    </row>
    <row r="294" spans="1:7" s="9" customFormat="1" ht="15" x14ac:dyDescent="0.25">
      <c r="A294" s="715"/>
      <c r="B294" s="14">
        <f t="shared" si="6"/>
        <v>265</v>
      </c>
      <c r="C294" s="40" t="s">
        <v>167</v>
      </c>
      <c r="D294" s="206">
        <v>0</v>
      </c>
      <c r="E294" s="473" t="s">
        <v>19</v>
      </c>
      <c r="F294" s="139"/>
      <c r="G294" s="139"/>
    </row>
    <row r="295" spans="1:7" s="9" customFormat="1" ht="15" x14ac:dyDescent="0.25">
      <c r="A295" s="715"/>
      <c r="B295" s="14">
        <f t="shared" si="6"/>
        <v>266</v>
      </c>
      <c r="C295" s="40" t="s">
        <v>168</v>
      </c>
      <c r="D295" s="39">
        <v>0</v>
      </c>
      <c r="E295" s="473" t="s">
        <v>19</v>
      </c>
      <c r="F295" s="139"/>
      <c r="G295" s="139"/>
    </row>
    <row r="296" spans="1:7" s="9" customFormat="1" ht="15" x14ac:dyDescent="0.25">
      <c r="A296" s="715"/>
      <c r="B296" s="14">
        <f t="shared" si="6"/>
        <v>267</v>
      </c>
      <c r="C296" s="40" t="s">
        <v>119</v>
      </c>
      <c r="D296" s="39">
        <v>0</v>
      </c>
      <c r="E296" s="473" t="s">
        <v>19</v>
      </c>
      <c r="F296" s="139"/>
      <c r="G296" s="139"/>
    </row>
    <row r="297" spans="1:7" s="9" customFormat="1" ht="45" x14ac:dyDescent="0.25">
      <c r="A297" s="715"/>
      <c r="B297" s="14">
        <f t="shared" si="6"/>
        <v>268</v>
      </c>
      <c r="C297" s="40" t="s">
        <v>350</v>
      </c>
      <c r="D297" s="39">
        <v>0</v>
      </c>
      <c r="E297" s="473" t="s">
        <v>19</v>
      </c>
      <c r="F297" s="139"/>
      <c r="G297" s="139"/>
    </row>
    <row r="298" spans="1:7" s="9" customFormat="1" ht="45" x14ac:dyDescent="0.25">
      <c r="A298" s="715"/>
      <c r="B298" s="14">
        <f t="shared" ref="B298:B342" si="7">B297+1</f>
        <v>269</v>
      </c>
      <c r="C298" s="40" t="s">
        <v>402</v>
      </c>
      <c r="D298" s="39">
        <v>0</v>
      </c>
      <c r="E298" s="473" t="s">
        <v>19</v>
      </c>
      <c r="F298" s="139"/>
      <c r="G298" s="139"/>
    </row>
    <row r="299" spans="1:7" s="9" customFormat="1" ht="15" x14ac:dyDescent="0.25">
      <c r="A299" s="722" t="s">
        <v>169</v>
      </c>
      <c r="B299" s="14">
        <f t="shared" si="7"/>
        <v>270</v>
      </c>
      <c r="C299" s="40" t="s">
        <v>170</v>
      </c>
      <c r="D299" s="57">
        <v>5</v>
      </c>
      <c r="E299" s="473" t="s">
        <v>19</v>
      </c>
      <c r="F299" s="139"/>
      <c r="G299" s="139"/>
    </row>
    <row r="300" spans="1:7" s="9" customFormat="1" ht="15" x14ac:dyDescent="0.25">
      <c r="A300" s="723"/>
      <c r="B300" s="14">
        <f t="shared" si="7"/>
        <v>271</v>
      </c>
      <c r="C300" s="19" t="s">
        <v>171</v>
      </c>
      <c r="D300" s="57">
        <v>5</v>
      </c>
      <c r="E300" s="473" t="s">
        <v>19</v>
      </c>
      <c r="F300" s="139"/>
      <c r="G300" s="139"/>
    </row>
    <row r="301" spans="1:7" s="9" customFormat="1" ht="30" x14ac:dyDescent="0.25">
      <c r="A301" s="181" t="s">
        <v>172</v>
      </c>
      <c r="B301" s="14">
        <f t="shared" si="7"/>
        <v>272</v>
      </c>
      <c r="C301" s="364" t="s">
        <v>173</v>
      </c>
      <c r="D301" s="351">
        <v>0</v>
      </c>
      <c r="E301" s="473" t="s">
        <v>19</v>
      </c>
      <c r="F301" s="139"/>
      <c r="G301" s="139"/>
    </row>
    <row r="302" spans="1:7" s="9" customFormat="1" ht="30" x14ac:dyDescent="0.25">
      <c r="A302" s="182" t="s">
        <v>11</v>
      </c>
      <c r="B302" s="14">
        <f t="shared" si="7"/>
        <v>273</v>
      </c>
      <c r="C302" s="365" t="s">
        <v>12</v>
      </c>
      <c r="D302" s="390">
        <v>0</v>
      </c>
      <c r="E302" s="473" t="s">
        <v>19</v>
      </c>
      <c r="F302" s="139"/>
      <c r="G302" s="139"/>
    </row>
    <row r="303" spans="1:7" s="9" customFormat="1" ht="30" x14ac:dyDescent="0.25">
      <c r="A303" s="725" t="s">
        <v>18</v>
      </c>
      <c r="B303" s="14">
        <f t="shared" si="7"/>
        <v>274</v>
      </c>
      <c r="C303" s="19" t="s">
        <v>174</v>
      </c>
      <c r="D303" s="351">
        <v>0</v>
      </c>
      <c r="E303" s="473" t="s">
        <v>19</v>
      </c>
      <c r="F303" s="139"/>
      <c r="G303" s="139"/>
    </row>
    <row r="304" spans="1:7" s="9" customFormat="1" ht="15" x14ac:dyDescent="0.25">
      <c r="A304" s="725"/>
      <c r="B304" s="14">
        <f t="shared" si="7"/>
        <v>275</v>
      </c>
      <c r="C304" s="40" t="s">
        <v>175</v>
      </c>
      <c r="D304" s="390">
        <v>0</v>
      </c>
      <c r="E304" s="473" t="s">
        <v>19</v>
      </c>
      <c r="F304" s="139"/>
      <c r="G304" s="139"/>
    </row>
    <row r="305" spans="1:7" s="9" customFormat="1" ht="15" x14ac:dyDescent="0.25">
      <c r="A305" s="725"/>
      <c r="B305" s="14">
        <f t="shared" si="7"/>
        <v>276</v>
      </c>
      <c r="C305" s="40" t="s">
        <v>176</v>
      </c>
      <c r="D305" s="351">
        <v>0</v>
      </c>
      <c r="E305" s="473" t="s">
        <v>19</v>
      </c>
      <c r="F305" s="139"/>
      <c r="G305" s="139"/>
    </row>
    <row r="306" spans="1:7" s="9" customFormat="1" ht="15" x14ac:dyDescent="0.25">
      <c r="A306" s="725"/>
      <c r="B306" s="14">
        <f t="shared" si="7"/>
        <v>277</v>
      </c>
      <c r="C306" s="40" t="s">
        <v>177</v>
      </c>
      <c r="D306" s="14">
        <v>20</v>
      </c>
      <c r="E306" s="473" t="s">
        <v>19</v>
      </c>
      <c r="F306" s="139"/>
      <c r="G306" s="139"/>
    </row>
    <row r="307" spans="1:7" s="9" customFormat="1" ht="15" x14ac:dyDescent="0.25">
      <c r="A307" s="725"/>
      <c r="B307" s="14">
        <f t="shared" si="7"/>
        <v>278</v>
      </c>
      <c r="C307" s="40" t="s">
        <v>178</v>
      </c>
      <c r="D307" s="484">
        <v>0</v>
      </c>
      <c r="E307" s="473" t="s">
        <v>19</v>
      </c>
      <c r="F307" s="139"/>
      <c r="G307" s="139"/>
    </row>
    <row r="308" spans="1:7" s="9" customFormat="1" ht="15" x14ac:dyDescent="0.25">
      <c r="A308" s="725"/>
      <c r="B308" s="14">
        <f t="shared" si="7"/>
        <v>279</v>
      </c>
      <c r="C308" s="19" t="s">
        <v>179</v>
      </c>
      <c r="D308" s="351">
        <v>0</v>
      </c>
      <c r="E308" s="473" t="s">
        <v>19</v>
      </c>
      <c r="F308" s="139"/>
      <c r="G308" s="139"/>
    </row>
    <row r="309" spans="1:7" s="9" customFormat="1" ht="15" x14ac:dyDescent="0.25">
      <c r="A309" s="725"/>
      <c r="B309" s="14">
        <f t="shared" si="7"/>
        <v>280</v>
      </c>
      <c r="C309" s="19" t="s">
        <v>119</v>
      </c>
      <c r="D309" s="484">
        <v>0</v>
      </c>
      <c r="E309" s="473" t="s">
        <v>19</v>
      </c>
      <c r="F309" s="139"/>
      <c r="G309" s="139"/>
    </row>
    <row r="310" spans="1:7" s="9" customFormat="1" ht="15" x14ac:dyDescent="0.25">
      <c r="A310" s="725"/>
      <c r="B310" s="14">
        <f t="shared" si="7"/>
        <v>281</v>
      </c>
      <c r="C310" s="19" t="s">
        <v>431</v>
      </c>
      <c r="D310" s="351">
        <v>0</v>
      </c>
      <c r="E310" s="473" t="s">
        <v>19</v>
      </c>
      <c r="F310" s="139"/>
      <c r="G310" s="139"/>
    </row>
    <row r="311" spans="1:7" s="9" customFormat="1" ht="30" x14ac:dyDescent="0.25">
      <c r="A311" s="725"/>
      <c r="B311" s="14">
        <f t="shared" si="7"/>
        <v>282</v>
      </c>
      <c r="C311" s="362" t="s">
        <v>484</v>
      </c>
      <c r="D311" s="351">
        <v>0</v>
      </c>
      <c r="E311" s="473" t="s">
        <v>19</v>
      </c>
      <c r="F311" s="139"/>
      <c r="G311" s="139"/>
    </row>
    <row r="312" spans="1:7" s="9" customFormat="1" ht="15" x14ac:dyDescent="0.25">
      <c r="A312" s="725"/>
      <c r="B312" s="14">
        <f t="shared" si="7"/>
        <v>283</v>
      </c>
      <c r="C312" s="19" t="s">
        <v>180</v>
      </c>
      <c r="D312" s="15">
        <v>15</v>
      </c>
      <c r="E312" s="473" t="s">
        <v>19</v>
      </c>
      <c r="F312" s="139"/>
      <c r="G312" s="139"/>
    </row>
    <row r="313" spans="1:7" s="9" customFormat="1" ht="15" x14ac:dyDescent="0.25">
      <c r="A313" s="725"/>
      <c r="B313" s="14">
        <f t="shared" si="7"/>
        <v>284</v>
      </c>
      <c r="C313" s="19" t="s">
        <v>181</v>
      </c>
      <c r="D313" s="15">
        <v>15</v>
      </c>
      <c r="E313" s="473" t="s">
        <v>19</v>
      </c>
      <c r="F313" s="139"/>
      <c r="G313" s="139"/>
    </row>
    <row r="314" spans="1:7" s="9" customFormat="1" ht="15" x14ac:dyDescent="0.25">
      <c r="A314" s="725"/>
      <c r="B314" s="14">
        <f t="shared" si="7"/>
        <v>285</v>
      </c>
      <c r="C314" s="19" t="s">
        <v>182</v>
      </c>
      <c r="D314" s="15">
        <v>15</v>
      </c>
      <c r="E314" s="473" t="s">
        <v>19</v>
      </c>
      <c r="F314" s="139"/>
      <c r="G314" s="139"/>
    </row>
    <row r="315" spans="1:7" s="9" customFormat="1" ht="15" x14ac:dyDescent="0.25">
      <c r="A315" s="725"/>
      <c r="B315" s="14">
        <f t="shared" si="7"/>
        <v>286</v>
      </c>
      <c r="C315" s="19" t="s">
        <v>183</v>
      </c>
      <c r="D315" s="15">
        <v>15</v>
      </c>
      <c r="E315" s="473" t="s">
        <v>19</v>
      </c>
      <c r="F315" s="139"/>
      <c r="G315" s="139"/>
    </row>
    <row r="316" spans="1:7" s="9" customFormat="1" ht="15" x14ac:dyDescent="0.25">
      <c r="A316" s="725"/>
      <c r="B316" s="14">
        <f t="shared" si="7"/>
        <v>287</v>
      </c>
      <c r="C316" s="19" t="s">
        <v>184</v>
      </c>
      <c r="D316" s="15">
        <v>5</v>
      </c>
      <c r="E316" s="473" t="s">
        <v>19</v>
      </c>
      <c r="F316" s="139"/>
      <c r="G316" s="139"/>
    </row>
    <row r="317" spans="1:7" s="9" customFormat="1" ht="15" x14ac:dyDescent="0.25">
      <c r="A317" s="725"/>
      <c r="B317" s="14">
        <f t="shared" si="7"/>
        <v>288</v>
      </c>
      <c r="C317" s="19" t="s">
        <v>185</v>
      </c>
      <c r="D317" s="15">
        <v>15</v>
      </c>
      <c r="E317" s="473" t="s">
        <v>19</v>
      </c>
      <c r="F317" s="139"/>
      <c r="G317" s="139"/>
    </row>
    <row r="318" spans="1:7" s="9" customFormat="1" ht="15" x14ac:dyDescent="0.25">
      <c r="A318" s="725"/>
      <c r="B318" s="14">
        <f t="shared" si="7"/>
        <v>289</v>
      </c>
      <c r="C318" s="40" t="s">
        <v>186</v>
      </c>
      <c r="D318" s="15">
        <v>10</v>
      </c>
      <c r="E318" s="473" t="s">
        <v>19</v>
      </c>
      <c r="F318" s="139"/>
      <c r="G318" s="139"/>
    </row>
    <row r="319" spans="1:7" s="9" customFormat="1" ht="15" x14ac:dyDescent="0.25">
      <c r="A319" s="725"/>
      <c r="B319" s="14">
        <f t="shared" si="7"/>
        <v>290</v>
      </c>
      <c r="C319" s="19" t="s">
        <v>187</v>
      </c>
      <c r="D319" s="351">
        <v>0</v>
      </c>
      <c r="E319" s="473" t="s">
        <v>19</v>
      </c>
      <c r="F319" s="139"/>
      <c r="G319" s="139"/>
    </row>
    <row r="320" spans="1:7" s="9" customFormat="1" ht="15" x14ac:dyDescent="0.25">
      <c r="A320" s="725"/>
      <c r="B320" s="14">
        <f t="shared" si="7"/>
        <v>291</v>
      </c>
      <c r="C320" s="19" t="s">
        <v>188</v>
      </c>
      <c r="D320" s="351">
        <v>0</v>
      </c>
      <c r="E320" s="473" t="s">
        <v>19</v>
      </c>
      <c r="F320" s="139"/>
      <c r="G320" s="139"/>
    </row>
    <row r="321" spans="1:7" s="9" customFormat="1" ht="15" x14ac:dyDescent="0.25">
      <c r="A321" s="725"/>
      <c r="B321" s="14">
        <f t="shared" si="7"/>
        <v>292</v>
      </c>
      <c r="C321" s="19" t="s">
        <v>352</v>
      </c>
      <c r="D321" s="15">
        <v>5</v>
      </c>
      <c r="E321" s="473" t="s">
        <v>19</v>
      </c>
      <c r="F321" s="139"/>
      <c r="G321" s="139"/>
    </row>
    <row r="322" spans="1:7" s="9" customFormat="1" ht="15" x14ac:dyDescent="0.25">
      <c r="A322" s="722"/>
      <c r="B322" s="14">
        <f t="shared" si="7"/>
        <v>293</v>
      </c>
      <c r="C322" s="363" t="s">
        <v>189</v>
      </c>
      <c r="D322" s="351">
        <v>0</v>
      </c>
      <c r="E322" s="473" t="s">
        <v>19</v>
      </c>
      <c r="F322" s="139"/>
      <c r="G322" s="139"/>
    </row>
    <row r="323" spans="1:7" s="9" customFormat="1" ht="15" x14ac:dyDescent="0.25">
      <c r="A323" s="725"/>
      <c r="B323" s="14">
        <f t="shared" si="7"/>
        <v>294</v>
      </c>
      <c r="C323" s="19" t="s">
        <v>190</v>
      </c>
      <c r="D323" s="351">
        <v>0</v>
      </c>
      <c r="E323" s="473" t="s">
        <v>19</v>
      </c>
      <c r="F323" s="139"/>
      <c r="G323" s="139"/>
    </row>
    <row r="324" spans="1:7" s="9" customFormat="1" ht="30" x14ac:dyDescent="0.25">
      <c r="A324" s="723" t="s">
        <v>191</v>
      </c>
      <c r="B324" s="14">
        <f t="shared" si="7"/>
        <v>295</v>
      </c>
      <c r="C324" s="19" t="s">
        <v>481</v>
      </c>
      <c r="D324" s="191">
        <v>0</v>
      </c>
      <c r="E324" s="473" t="s">
        <v>19</v>
      </c>
      <c r="F324" s="139"/>
      <c r="G324" s="139"/>
    </row>
    <row r="325" spans="1:7" s="9" customFormat="1" ht="33" customHeight="1" x14ac:dyDescent="0.25">
      <c r="A325" s="725"/>
      <c r="B325" s="14">
        <f t="shared" si="7"/>
        <v>296</v>
      </c>
      <c r="C325" s="18" t="s">
        <v>482</v>
      </c>
      <c r="D325" s="351">
        <v>0</v>
      </c>
      <c r="E325" s="473" t="s">
        <v>19</v>
      </c>
      <c r="F325" s="139"/>
      <c r="G325" s="139"/>
    </row>
    <row r="326" spans="1:7" s="9" customFormat="1" ht="33" customHeight="1" x14ac:dyDescent="0.25">
      <c r="A326" s="725"/>
      <c r="B326" s="14">
        <f t="shared" si="7"/>
        <v>297</v>
      </c>
      <c r="C326" s="18" t="s">
        <v>483</v>
      </c>
      <c r="D326" s="14">
        <v>10</v>
      </c>
      <c r="E326" s="473" t="s">
        <v>19</v>
      </c>
      <c r="F326" s="139"/>
      <c r="G326" s="139"/>
    </row>
    <row r="327" spans="1:7" s="9" customFormat="1" ht="15" x14ac:dyDescent="0.25">
      <c r="A327" s="725"/>
      <c r="B327" s="14">
        <f t="shared" si="7"/>
        <v>298</v>
      </c>
      <c r="C327" s="19" t="s">
        <v>245</v>
      </c>
      <c r="D327" s="214">
        <v>15</v>
      </c>
      <c r="E327" s="473" t="s">
        <v>19</v>
      </c>
      <c r="F327" s="139"/>
      <c r="G327" s="139"/>
    </row>
    <row r="328" spans="1:7" s="9" customFormat="1" thickBot="1" x14ac:dyDescent="0.3">
      <c r="A328" s="725"/>
      <c r="B328" s="14">
        <f t="shared" si="7"/>
        <v>299</v>
      </c>
      <c r="C328" s="19" t="s">
        <v>246</v>
      </c>
      <c r="D328" s="356">
        <v>0</v>
      </c>
      <c r="E328" s="478" t="s">
        <v>19</v>
      </c>
      <c r="F328" s="139">
        <f>COUNTIF(E329:E330,"s")</f>
        <v>0</v>
      </c>
      <c r="G328" s="139"/>
    </row>
    <row r="329" spans="1:7" s="9" customFormat="1" ht="30" x14ac:dyDescent="0.25">
      <c r="A329" s="725"/>
      <c r="B329" s="14">
        <f t="shared" si="7"/>
        <v>300</v>
      </c>
      <c r="C329" s="18" t="s">
        <v>192</v>
      </c>
      <c r="D329" s="412">
        <v>10</v>
      </c>
      <c r="E329" s="632" t="s">
        <v>19</v>
      </c>
      <c r="F329" s="137" t="str">
        <f>IF(F328&gt;1,"ERROR, seleccionar només una S","")</f>
        <v/>
      </c>
      <c r="G329" s="139"/>
    </row>
    <row r="330" spans="1:7" s="9" customFormat="1" ht="30.75" thickBot="1" x14ac:dyDescent="0.3">
      <c r="A330" s="725"/>
      <c r="B330" s="14">
        <f t="shared" si="7"/>
        <v>301</v>
      </c>
      <c r="C330" s="18" t="s">
        <v>393</v>
      </c>
      <c r="D330" s="422">
        <v>15</v>
      </c>
      <c r="E330" s="633" t="s">
        <v>19</v>
      </c>
      <c r="F330" s="137"/>
      <c r="G330" s="139"/>
    </row>
    <row r="331" spans="1:7" s="9" customFormat="1" ht="30" x14ac:dyDescent="0.25">
      <c r="A331" s="181" t="s">
        <v>193</v>
      </c>
      <c r="B331" s="14">
        <f t="shared" si="7"/>
        <v>302</v>
      </c>
      <c r="C331" s="19" t="s">
        <v>194</v>
      </c>
      <c r="D331" s="359">
        <v>0</v>
      </c>
      <c r="E331" s="473" t="s">
        <v>19</v>
      </c>
      <c r="F331" s="139"/>
      <c r="G331" s="139"/>
    </row>
    <row r="332" spans="1:7" s="9" customFormat="1" ht="15" x14ac:dyDescent="0.25">
      <c r="A332" s="725" t="s">
        <v>29</v>
      </c>
      <c r="B332" s="14">
        <f t="shared" si="7"/>
        <v>303</v>
      </c>
      <c r="C332" s="19" t="s">
        <v>351</v>
      </c>
      <c r="D332" s="15">
        <v>5</v>
      </c>
      <c r="E332" s="473" t="s">
        <v>19</v>
      </c>
      <c r="F332" s="139"/>
      <c r="G332" s="139"/>
    </row>
    <row r="333" spans="1:7" s="9" customFormat="1" ht="15" x14ac:dyDescent="0.25">
      <c r="A333" s="725"/>
      <c r="B333" s="14">
        <f t="shared" si="7"/>
        <v>304</v>
      </c>
      <c r="C333" s="19" t="s">
        <v>247</v>
      </c>
      <c r="D333" s="15">
        <v>5</v>
      </c>
      <c r="E333" s="473" t="s">
        <v>19</v>
      </c>
      <c r="F333" s="139"/>
      <c r="G333" s="139"/>
    </row>
    <row r="334" spans="1:7" s="9" customFormat="1" ht="15" x14ac:dyDescent="0.25">
      <c r="A334" s="725"/>
      <c r="B334" s="14">
        <f t="shared" si="7"/>
        <v>305</v>
      </c>
      <c r="C334" s="19" t="s">
        <v>195</v>
      </c>
      <c r="D334" s="15">
        <v>5</v>
      </c>
      <c r="E334" s="473" t="s">
        <v>19</v>
      </c>
      <c r="F334" s="139"/>
      <c r="G334" s="139"/>
    </row>
    <row r="335" spans="1:7" s="9" customFormat="1" ht="15" x14ac:dyDescent="0.25">
      <c r="A335" s="725"/>
      <c r="B335" s="14">
        <f t="shared" si="7"/>
        <v>306</v>
      </c>
      <c r="C335" s="40" t="s">
        <v>196</v>
      </c>
      <c r="D335" s="15">
        <v>5</v>
      </c>
      <c r="E335" s="473" t="s">
        <v>19</v>
      </c>
      <c r="F335" s="139"/>
      <c r="G335" s="139"/>
    </row>
    <row r="336" spans="1:7" s="9" customFormat="1" ht="15" x14ac:dyDescent="0.25">
      <c r="A336" s="725"/>
      <c r="B336" s="14">
        <f t="shared" si="7"/>
        <v>307</v>
      </c>
      <c r="C336" s="40" t="s">
        <v>215</v>
      </c>
      <c r="D336" s="351">
        <v>0</v>
      </c>
      <c r="E336" s="473" t="s">
        <v>19</v>
      </c>
      <c r="F336" s="139"/>
      <c r="G336" s="139"/>
    </row>
    <row r="337" spans="1:7" s="9" customFormat="1" ht="15" x14ac:dyDescent="0.25">
      <c r="A337" s="725"/>
      <c r="B337" s="14">
        <f t="shared" si="7"/>
        <v>308</v>
      </c>
      <c r="C337" s="40" t="s">
        <v>448</v>
      </c>
      <c r="D337" s="15">
        <v>5</v>
      </c>
      <c r="E337" s="473" t="s">
        <v>19</v>
      </c>
      <c r="F337" s="139"/>
      <c r="G337" s="139"/>
    </row>
    <row r="338" spans="1:7" s="9" customFormat="1" ht="15" x14ac:dyDescent="0.25">
      <c r="A338" s="725"/>
      <c r="B338" s="14">
        <f t="shared" si="7"/>
        <v>309</v>
      </c>
      <c r="C338" s="40" t="s">
        <v>197</v>
      </c>
      <c r="D338" s="15">
        <v>5</v>
      </c>
      <c r="E338" s="473" t="s">
        <v>19</v>
      </c>
      <c r="F338" s="139"/>
      <c r="G338" s="139"/>
    </row>
    <row r="339" spans="1:7" s="9" customFormat="1" ht="30" x14ac:dyDescent="0.25">
      <c r="A339" s="725"/>
      <c r="B339" s="14">
        <f t="shared" si="7"/>
        <v>310</v>
      </c>
      <c r="C339" s="19" t="s">
        <v>394</v>
      </c>
      <c r="D339" s="15">
        <v>10</v>
      </c>
      <c r="E339" s="473" t="s">
        <v>19</v>
      </c>
      <c r="F339" s="139"/>
      <c r="G339" s="139"/>
    </row>
    <row r="340" spans="1:7" s="9" customFormat="1" ht="30" x14ac:dyDescent="0.25">
      <c r="A340" s="725"/>
      <c r="B340" s="14">
        <f t="shared" si="7"/>
        <v>311</v>
      </c>
      <c r="C340" s="19" t="s">
        <v>198</v>
      </c>
      <c r="D340" s="360">
        <v>5</v>
      </c>
      <c r="E340" s="473" t="s">
        <v>19</v>
      </c>
      <c r="F340" s="139"/>
      <c r="G340" s="139"/>
    </row>
    <row r="341" spans="1:7" s="9" customFormat="1" ht="15" x14ac:dyDescent="0.25">
      <c r="A341" s="725"/>
      <c r="B341" s="14">
        <f t="shared" si="7"/>
        <v>312</v>
      </c>
      <c r="C341" s="19" t="s">
        <v>199</v>
      </c>
      <c r="D341" s="390">
        <v>0</v>
      </c>
      <c r="E341" s="473" t="s">
        <v>19</v>
      </c>
      <c r="F341" s="139"/>
      <c r="G341" s="139"/>
    </row>
    <row r="342" spans="1:7" s="9" customFormat="1" thickBot="1" x14ac:dyDescent="0.3">
      <c r="A342" s="726"/>
      <c r="B342" s="21">
        <f t="shared" si="7"/>
        <v>313</v>
      </c>
      <c r="C342" s="61" t="s">
        <v>200</v>
      </c>
      <c r="D342" s="370">
        <v>0</v>
      </c>
      <c r="E342" s="478" t="s">
        <v>19</v>
      </c>
      <c r="F342" s="139"/>
      <c r="G342" s="139"/>
    </row>
    <row r="343" spans="1:7" s="9" customFormat="1" thickBot="1" x14ac:dyDescent="0.3">
      <c r="A343" s="22"/>
      <c r="B343" s="23"/>
      <c r="C343" s="201" t="s">
        <v>221</v>
      </c>
      <c r="D343" s="548">
        <v>415</v>
      </c>
      <c r="E343" s="237"/>
      <c r="F343" s="139"/>
      <c r="G343" s="139"/>
    </row>
    <row r="344" spans="1:7" s="9" customFormat="1" ht="15" x14ac:dyDescent="0.25">
      <c r="A344" s="22"/>
      <c r="B344" s="23"/>
      <c r="C344" s="557" t="s">
        <v>274</v>
      </c>
      <c r="D344" s="547">
        <f>IF(E220="S",SUMIF($E$221:$E$227,"S",D221:D227),"NO APLICA")</f>
        <v>0</v>
      </c>
      <c r="E344" s="8"/>
      <c r="F344" s="139"/>
      <c r="G344" s="139"/>
    </row>
    <row r="345" spans="1:7" s="9" customFormat="1" ht="15" x14ac:dyDescent="0.25">
      <c r="A345" s="22"/>
      <c r="B345" s="23"/>
      <c r="C345" s="537" t="s">
        <v>271</v>
      </c>
      <c r="D345" s="218" t="str">
        <f>IF(E267="S",SUMIF($E$268:$E$289,"S",D268:D289),"NO APLICA")</f>
        <v>NO APLICA</v>
      </c>
      <c r="E345" s="8"/>
      <c r="F345" s="139"/>
      <c r="G345" s="139"/>
    </row>
    <row r="346" spans="1:7" s="9" customFormat="1" ht="15" x14ac:dyDescent="0.25">
      <c r="A346" s="22"/>
      <c r="B346" s="23"/>
      <c r="C346" s="537" t="s">
        <v>272</v>
      </c>
      <c r="D346" s="218" t="str">
        <f>IF(E290="s",SUMIF($E$291:$E$298,"S",D291:D298),"NO APLICA")</f>
        <v>NO APLICA</v>
      </c>
      <c r="E346" s="8"/>
      <c r="F346" s="139"/>
      <c r="G346" s="139"/>
    </row>
    <row r="347" spans="1:7" s="9" customFormat="1" thickBot="1" x14ac:dyDescent="0.3">
      <c r="A347" s="22"/>
      <c r="B347" s="23"/>
      <c r="C347" s="538" t="s">
        <v>275</v>
      </c>
      <c r="D347" s="224">
        <f>(SUMIF($E$213:$E$219,"S",D213:D219)+(SUMIF($E$299:$E$342,"s",D299:D342)))+(SUMIF($E$229:$E$266,"s",D229:D266))</f>
        <v>0</v>
      </c>
      <c r="E347" s="8"/>
      <c r="F347" s="139"/>
      <c r="G347" s="139"/>
    </row>
    <row r="348" spans="1:7" s="9" customFormat="1" thickBot="1" x14ac:dyDescent="0.3">
      <c r="A348" s="22"/>
      <c r="B348" s="23"/>
      <c r="C348" s="222" t="s">
        <v>273</v>
      </c>
      <c r="D348" s="223">
        <f>SUM(D344:D347)</f>
        <v>0</v>
      </c>
      <c r="E348" s="8"/>
      <c r="F348" s="139"/>
      <c r="G348" s="139"/>
    </row>
    <row r="349" spans="1:7" s="9" customFormat="1" thickBot="1" x14ac:dyDescent="0.3">
      <c r="A349" s="22"/>
      <c r="B349" s="23"/>
      <c r="C349" s="219"/>
      <c r="D349" s="220">
        <f>D348/D343</f>
        <v>0</v>
      </c>
      <c r="E349" s="221"/>
      <c r="F349" s="139"/>
      <c r="G349" s="139"/>
    </row>
    <row r="350" spans="1:7" s="9" customFormat="1" thickBot="1" x14ac:dyDescent="0.3">
      <c r="A350" s="22"/>
      <c r="B350" s="23"/>
      <c r="C350" s="45"/>
      <c r="D350" s="26"/>
      <c r="E350" s="8"/>
      <c r="F350" s="139"/>
      <c r="G350" s="139"/>
    </row>
    <row r="351" spans="1:7" s="9" customFormat="1" thickBot="1" x14ac:dyDescent="0.3">
      <c r="A351" s="27"/>
      <c r="B351" s="28"/>
      <c r="C351" s="558" t="s">
        <v>287</v>
      </c>
      <c r="D351" s="546">
        <f>COUNTIF(D213:D342,"=0")</f>
        <v>78</v>
      </c>
      <c r="E351" s="115"/>
      <c r="F351" s="139"/>
      <c r="G351" s="139"/>
    </row>
    <row r="352" spans="1:7" s="32" customFormat="1" ht="15" x14ac:dyDescent="0.25">
      <c r="A352" s="30"/>
      <c r="B352" s="28"/>
      <c r="C352" s="559" t="s">
        <v>283</v>
      </c>
      <c r="D352" s="155">
        <f>IF(E220="s",COUNTIFS(D221:D227,"=0",$E$221:$E$227,"=S"),"OBLIGATORI")</f>
        <v>0</v>
      </c>
      <c r="E352" s="115"/>
      <c r="F352" s="70"/>
      <c r="G352" s="70"/>
    </row>
    <row r="353" spans="1:7" s="32" customFormat="1" ht="15" x14ac:dyDescent="0.25">
      <c r="A353" s="30"/>
      <c r="B353" s="28"/>
      <c r="C353" s="302" t="s">
        <v>284</v>
      </c>
      <c r="D353" s="226" t="str">
        <f>IF(E267="S",COUNTIFS(D268:D289,"=0",$E$268:$E$289,"=S"),"NO APLICA")</f>
        <v>NO APLICA</v>
      </c>
      <c r="E353" s="115"/>
      <c r="F353" s="70"/>
      <c r="G353" s="70"/>
    </row>
    <row r="354" spans="1:7" s="32" customFormat="1" ht="15" x14ac:dyDescent="0.25">
      <c r="A354" s="30"/>
      <c r="B354" s="28"/>
      <c r="C354" s="302" t="s">
        <v>285</v>
      </c>
      <c r="D354" s="226" t="str">
        <f>IF(E290="S",COUNTIFS(D291:D298,"=0",$E$291:$E$298,"=S"),"NO APLICA")</f>
        <v>NO APLICA</v>
      </c>
      <c r="E354" s="115"/>
      <c r="F354" s="70"/>
      <c r="G354" s="70"/>
    </row>
    <row r="355" spans="1:7" s="32" customFormat="1" thickBot="1" x14ac:dyDescent="0.3">
      <c r="A355" s="30"/>
      <c r="B355" s="28"/>
      <c r="C355" s="555" t="s">
        <v>383</v>
      </c>
      <c r="D355" s="230">
        <f>COUNTIFS(D213:D219,"=0",$E$213:$E$219,"=S")+COUNTIFS(D299:D342,"=0",$E$299:$E$342,"=S")+COUNTIFS(D229:D266,"=0",$E$229:$E$266,"=S")</f>
        <v>0</v>
      </c>
      <c r="E355" s="115"/>
      <c r="F355" s="70"/>
      <c r="G355" s="70"/>
    </row>
    <row r="356" spans="1:7" s="32" customFormat="1" thickBot="1" x14ac:dyDescent="0.3">
      <c r="A356" s="30"/>
      <c r="B356" s="28"/>
      <c r="C356" s="204" t="s">
        <v>223</v>
      </c>
      <c r="D356" s="231">
        <f>SUM(D352:D355)</f>
        <v>0</v>
      </c>
      <c r="E356" s="115"/>
      <c r="F356" s="70"/>
      <c r="G356" s="70"/>
    </row>
    <row r="357" spans="1:7" s="32" customFormat="1" thickBot="1" x14ac:dyDescent="0.3">
      <c r="A357" s="30"/>
      <c r="B357" s="28"/>
      <c r="C357" s="228"/>
      <c r="D357" s="72">
        <f>D356/D351</f>
        <v>0</v>
      </c>
      <c r="E357" s="202"/>
      <c r="F357" s="70"/>
      <c r="G357" s="70"/>
    </row>
    <row r="358" spans="1:7" s="9" customFormat="1" ht="15" x14ac:dyDescent="0.25">
      <c r="A358" s="44"/>
      <c r="B358" s="44"/>
      <c r="C358" s="45"/>
      <c r="D358" s="229"/>
      <c r="E358" s="8"/>
      <c r="F358" s="139"/>
      <c r="G358" s="139"/>
    </row>
    <row r="359" spans="1:7" s="9" customFormat="1" thickBot="1" x14ac:dyDescent="0.3">
      <c r="A359" s="53"/>
      <c r="B359" s="53"/>
      <c r="C359" s="53"/>
      <c r="D359" s="54"/>
      <c r="E359" s="54"/>
      <c r="F359" s="139"/>
      <c r="G359" s="139"/>
    </row>
    <row r="360" spans="1:7" s="9" customFormat="1" thickBot="1" x14ac:dyDescent="0.3">
      <c r="A360" s="718" t="s">
        <v>201</v>
      </c>
      <c r="B360" s="719"/>
      <c r="C360" s="719"/>
      <c r="D360" s="147"/>
      <c r="E360" s="148"/>
      <c r="F360" s="139"/>
      <c r="G360" s="139"/>
    </row>
    <row r="361" spans="1:7" s="9" customFormat="1" ht="15.75" customHeight="1" thickBot="1" x14ac:dyDescent="0.3">
      <c r="A361" s="741" t="s">
        <v>270</v>
      </c>
      <c r="B361" s="742"/>
      <c r="C361" s="742"/>
      <c r="D361" s="743"/>
      <c r="E361" s="473" t="s">
        <v>19</v>
      </c>
      <c r="F361" s="139"/>
      <c r="G361" s="139"/>
    </row>
    <row r="362" spans="1:7" s="9" customFormat="1" ht="36.75" customHeight="1" x14ac:dyDescent="0.25">
      <c r="A362" s="744" t="s">
        <v>449</v>
      </c>
      <c r="B362" s="14">
        <f>B342+1</f>
        <v>314</v>
      </c>
      <c r="C362" s="461" t="s">
        <v>450</v>
      </c>
      <c r="D362" s="531">
        <v>0</v>
      </c>
      <c r="E362" s="473" t="s">
        <v>19</v>
      </c>
      <c r="F362" s="139"/>
      <c r="G362" s="139"/>
    </row>
    <row r="363" spans="1:7" s="9" customFormat="1" ht="30" x14ac:dyDescent="0.25">
      <c r="A363" s="724"/>
      <c r="B363" s="14">
        <f t="shared" ref="B363:B379" si="8">B362+1</f>
        <v>315</v>
      </c>
      <c r="C363" s="19" t="s">
        <v>249</v>
      </c>
      <c r="D363" s="59">
        <v>10</v>
      </c>
      <c r="E363" s="473" t="s">
        <v>19</v>
      </c>
      <c r="F363" s="139"/>
      <c r="G363" s="139"/>
    </row>
    <row r="364" spans="1:7" s="9" customFormat="1" ht="15" x14ac:dyDescent="0.25">
      <c r="A364" s="724"/>
      <c r="B364" s="14">
        <f t="shared" si="8"/>
        <v>316</v>
      </c>
      <c r="C364" s="19" t="s">
        <v>203</v>
      </c>
      <c r="D364" s="59">
        <v>10</v>
      </c>
      <c r="E364" s="473" t="s">
        <v>19</v>
      </c>
      <c r="F364" s="139"/>
      <c r="G364" s="139"/>
    </row>
    <row r="365" spans="1:7" s="9" customFormat="1" ht="15" customHeight="1" x14ac:dyDescent="0.25">
      <c r="A365" s="724"/>
      <c r="B365" s="14">
        <f t="shared" si="8"/>
        <v>317</v>
      </c>
      <c r="C365" s="19" t="s">
        <v>250</v>
      </c>
      <c r="D365" s="59">
        <v>10</v>
      </c>
      <c r="E365" s="473" t="s">
        <v>19</v>
      </c>
      <c r="F365" s="139"/>
      <c r="G365" s="139"/>
    </row>
    <row r="366" spans="1:7" s="9" customFormat="1" ht="15" x14ac:dyDescent="0.25">
      <c r="A366" s="724"/>
      <c r="B366" s="14">
        <f t="shared" si="8"/>
        <v>318</v>
      </c>
      <c r="C366" s="19" t="s">
        <v>251</v>
      </c>
      <c r="D366" s="59">
        <v>20</v>
      </c>
      <c r="E366" s="473" t="s">
        <v>19</v>
      </c>
      <c r="F366" s="139"/>
      <c r="G366" s="139"/>
    </row>
    <row r="367" spans="1:7" s="9" customFormat="1" ht="15" x14ac:dyDescent="0.25">
      <c r="A367" s="724"/>
      <c r="B367" s="14">
        <f t="shared" si="8"/>
        <v>319</v>
      </c>
      <c r="C367" s="19" t="s">
        <v>403</v>
      </c>
      <c r="D367" s="59">
        <v>20</v>
      </c>
      <c r="E367" s="473" t="s">
        <v>19</v>
      </c>
      <c r="F367" s="139"/>
      <c r="G367" s="139"/>
    </row>
    <row r="368" spans="1:7" s="9" customFormat="1" ht="17.25" x14ac:dyDescent="0.25">
      <c r="A368" s="724"/>
      <c r="B368" s="14">
        <f t="shared" si="8"/>
        <v>320</v>
      </c>
      <c r="C368" s="19" t="s">
        <v>252</v>
      </c>
      <c r="D368" s="59">
        <v>10</v>
      </c>
      <c r="E368" s="473" t="s">
        <v>19</v>
      </c>
      <c r="F368" s="139"/>
      <c r="G368" s="139"/>
    </row>
    <row r="369" spans="1:7" s="9" customFormat="1" thickBot="1" x14ac:dyDescent="0.3">
      <c r="A369" s="745"/>
      <c r="B369" s="14">
        <f t="shared" si="8"/>
        <v>321</v>
      </c>
      <c r="C369" s="61" t="s">
        <v>204</v>
      </c>
      <c r="D369" s="535">
        <v>10</v>
      </c>
      <c r="E369" s="473" t="s">
        <v>19</v>
      </c>
      <c r="F369" s="139"/>
      <c r="G369" s="139"/>
    </row>
    <row r="370" spans="1:7" s="9" customFormat="1" ht="15.75" customHeight="1" thickBot="1" x14ac:dyDescent="0.3">
      <c r="A370" s="741" t="s">
        <v>29</v>
      </c>
      <c r="B370" s="742"/>
      <c r="C370" s="742"/>
      <c r="D370" s="743"/>
      <c r="E370" s="473" t="s">
        <v>19</v>
      </c>
      <c r="F370" s="139"/>
      <c r="G370" s="139"/>
    </row>
    <row r="371" spans="1:7" s="9" customFormat="1" ht="15" x14ac:dyDescent="0.25">
      <c r="A371" s="724" t="s">
        <v>29</v>
      </c>
      <c r="B371" s="14">
        <f>B369+1</f>
        <v>322</v>
      </c>
      <c r="C371" s="41" t="s">
        <v>202</v>
      </c>
      <c r="D371" s="541">
        <v>5</v>
      </c>
      <c r="E371" s="473" t="s">
        <v>19</v>
      </c>
      <c r="F371" s="139"/>
      <c r="G371" s="139"/>
    </row>
    <row r="372" spans="1:7" s="9" customFormat="1" ht="45" x14ac:dyDescent="0.25">
      <c r="A372" s="724"/>
      <c r="B372" s="14">
        <f t="shared" si="8"/>
        <v>323</v>
      </c>
      <c r="C372" s="308" t="s">
        <v>451</v>
      </c>
      <c r="D372" s="65">
        <v>10</v>
      </c>
      <c r="E372" s="473" t="s">
        <v>19</v>
      </c>
      <c r="F372" s="139"/>
      <c r="G372" s="139"/>
    </row>
    <row r="373" spans="1:7" s="9" customFormat="1" ht="30" x14ac:dyDescent="0.25">
      <c r="A373" s="724"/>
      <c r="B373" s="14">
        <f t="shared" si="8"/>
        <v>324</v>
      </c>
      <c r="C373" s="40" t="s">
        <v>454</v>
      </c>
      <c r="D373" s="65">
        <v>10</v>
      </c>
      <c r="E373" s="473" t="s">
        <v>19</v>
      </c>
      <c r="F373" s="139"/>
      <c r="G373" s="139"/>
    </row>
    <row r="374" spans="1:7" s="9" customFormat="1" ht="15" x14ac:dyDescent="0.25">
      <c r="A374" s="724"/>
      <c r="B374" s="14">
        <f t="shared" si="8"/>
        <v>325</v>
      </c>
      <c r="C374" s="49" t="s">
        <v>248</v>
      </c>
      <c r="D374" s="55">
        <v>5</v>
      </c>
      <c r="E374" s="473" t="s">
        <v>19</v>
      </c>
      <c r="F374" s="139"/>
      <c r="G374" s="139"/>
    </row>
    <row r="375" spans="1:7" s="9" customFormat="1" ht="30" x14ac:dyDescent="0.25">
      <c r="A375" s="724"/>
      <c r="B375" s="14">
        <f t="shared" si="8"/>
        <v>326</v>
      </c>
      <c r="C375" s="49" t="s">
        <v>205</v>
      </c>
      <c r="D375" s="55">
        <v>5</v>
      </c>
      <c r="E375" s="473" t="s">
        <v>19</v>
      </c>
      <c r="F375" s="139"/>
      <c r="G375" s="139"/>
    </row>
    <row r="376" spans="1:7" s="9" customFormat="1" ht="30" x14ac:dyDescent="0.25">
      <c r="A376" s="724"/>
      <c r="B376" s="14">
        <f t="shared" si="8"/>
        <v>327</v>
      </c>
      <c r="C376" s="42" t="s">
        <v>206</v>
      </c>
      <c r="D376" s="65">
        <v>10</v>
      </c>
      <c r="E376" s="473" t="s">
        <v>19</v>
      </c>
      <c r="F376" s="139"/>
      <c r="G376" s="139"/>
    </row>
    <row r="377" spans="1:7" s="9" customFormat="1" ht="15" x14ac:dyDescent="0.25">
      <c r="A377" s="724"/>
      <c r="B377" s="14">
        <f t="shared" si="8"/>
        <v>328</v>
      </c>
      <c r="C377" s="42" t="s">
        <v>253</v>
      </c>
      <c r="D377" s="65">
        <v>10</v>
      </c>
      <c r="E377" s="473" t="s">
        <v>19</v>
      </c>
      <c r="F377" s="139"/>
      <c r="G377" s="139"/>
    </row>
    <row r="378" spans="1:7" s="9" customFormat="1" ht="15" x14ac:dyDescent="0.25">
      <c r="A378" s="724"/>
      <c r="B378" s="14">
        <f t="shared" si="8"/>
        <v>329</v>
      </c>
      <c r="C378" s="40" t="s">
        <v>254</v>
      </c>
      <c r="D378" s="65">
        <v>10</v>
      </c>
      <c r="E378" s="478" t="s">
        <v>19</v>
      </c>
      <c r="F378" s="139"/>
      <c r="G378" s="139"/>
    </row>
    <row r="379" spans="1:7" s="9" customFormat="1" thickBot="1" x14ac:dyDescent="0.3">
      <c r="A379" s="745"/>
      <c r="B379" s="21">
        <f t="shared" si="8"/>
        <v>330</v>
      </c>
      <c r="C379" s="369" t="s">
        <v>207</v>
      </c>
      <c r="D379" s="233">
        <v>15</v>
      </c>
      <c r="E379" s="474" t="s">
        <v>19</v>
      </c>
      <c r="F379" s="139"/>
      <c r="G379" s="139"/>
    </row>
    <row r="380" spans="1:7" s="9" customFormat="1" thickBot="1" x14ac:dyDescent="0.3">
      <c r="A380" s="22"/>
      <c r="B380" s="23"/>
      <c r="C380" s="562" t="s">
        <v>221</v>
      </c>
      <c r="D380" s="563">
        <v>170</v>
      </c>
      <c r="E380" s="156"/>
      <c r="F380" s="139"/>
      <c r="G380" s="139"/>
    </row>
    <row r="381" spans="1:7" s="9" customFormat="1" ht="15" x14ac:dyDescent="0.25">
      <c r="A381" s="22"/>
      <c r="B381" s="23"/>
      <c r="C381" s="565" t="s">
        <v>452</v>
      </c>
      <c r="D381" s="566" t="str">
        <f>IF(E361="S",SUMIF($E$362:$E$369,"S",D362:D369),"NO APLICA")</f>
        <v>NO APLICA</v>
      </c>
      <c r="E381" s="156"/>
      <c r="F381" s="139"/>
      <c r="G381" s="139"/>
    </row>
    <row r="382" spans="1:7" s="9" customFormat="1" thickBot="1" x14ac:dyDescent="0.3">
      <c r="A382" s="22"/>
      <c r="B382" s="23"/>
      <c r="C382" s="567" t="s">
        <v>453</v>
      </c>
      <c r="D382" s="568">
        <f>(SUMIF($E$371:$E$379,"S",D371:D379))</f>
        <v>0</v>
      </c>
      <c r="E382" s="156"/>
      <c r="F382" s="139"/>
      <c r="G382" s="139"/>
    </row>
    <row r="383" spans="1:7" s="9" customFormat="1" thickBot="1" x14ac:dyDescent="0.3">
      <c r="A383" s="22"/>
      <c r="B383" s="23"/>
      <c r="C383" s="109" t="s">
        <v>225</v>
      </c>
      <c r="D383" s="564" t="str">
        <f>IF(E361="s",SUMIF($E$362:$E$379,"S",D362:D379),"NO APLICA")</f>
        <v>NO APLICA</v>
      </c>
      <c r="E383" s="8"/>
      <c r="F383" s="139"/>
      <c r="G383" s="139"/>
    </row>
    <row r="384" spans="1:7" s="9" customFormat="1" thickBot="1" x14ac:dyDescent="0.3">
      <c r="A384" s="22"/>
      <c r="B384" s="23"/>
      <c r="C384" s="24"/>
      <c r="D384" s="196" t="e">
        <f>D383/D380</f>
        <v>#VALUE!</v>
      </c>
      <c r="E384" s="8"/>
      <c r="F384" s="139"/>
      <c r="G384" s="139"/>
    </row>
    <row r="385" spans="1:7" s="9" customFormat="1" thickBot="1" x14ac:dyDescent="0.3">
      <c r="A385" s="22"/>
      <c r="B385" s="23"/>
      <c r="C385" s="25"/>
      <c r="D385" s="26"/>
      <c r="E385" s="8"/>
      <c r="F385" s="139"/>
      <c r="G385" s="139"/>
    </row>
    <row r="386" spans="1:7" s="9" customFormat="1" thickBot="1" x14ac:dyDescent="0.3">
      <c r="A386" s="27"/>
      <c r="B386" s="28"/>
      <c r="C386" s="208" t="s">
        <v>222</v>
      </c>
      <c r="D386" s="203">
        <f>COUNTIF(D362:D379,"=0")</f>
        <v>1</v>
      </c>
      <c r="E386" s="29"/>
      <c r="F386" s="139"/>
      <c r="G386" s="139"/>
    </row>
    <row r="387" spans="1:7" s="9" customFormat="1" ht="15" x14ac:dyDescent="0.25">
      <c r="A387" s="27"/>
      <c r="B387" s="28"/>
      <c r="C387" s="512" t="s">
        <v>476</v>
      </c>
      <c r="D387" s="513" t="str">
        <f>IF(E361="S",COUNTIFS(D362:D369,"=0",$E$362:$E$369,"=S"),"NO APLICA")</f>
        <v>NO APLICA</v>
      </c>
      <c r="E387" s="29"/>
      <c r="F387" s="139"/>
      <c r="G387" s="139"/>
    </row>
    <row r="388" spans="1:7" s="9" customFormat="1" thickBot="1" x14ac:dyDescent="0.3">
      <c r="A388" s="27"/>
      <c r="B388" s="28"/>
      <c r="C388" s="507" t="s">
        <v>477</v>
      </c>
      <c r="D388" s="508">
        <f>COUNTIFS(D371:D379,"=0",$E$371:$E$379,"=S")</f>
        <v>0</v>
      </c>
      <c r="E388" s="29"/>
      <c r="F388" s="139"/>
      <c r="G388" s="139"/>
    </row>
    <row r="389" spans="1:7" s="32" customFormat="1" thickBot="1" x14ac:dyDescent="0.3">
      <c r="A389" s="30"/>
      <c r="B389" s="28"/>
      <c r="C389" s="506" t="s">
        <v>223</v>
      </c>
      <c r="D389" s="279" t="str">
        <f>IF(E361="S",COUNTIFS(D362:D379,"=0",$E$362:$E$379,"=S"),"NO APLICA")</f>
        <v>NO APLICA</v>
      </c>
      <c r="E389" s="31"/>
      <c r="F389" s="70"/>
      <c r="G389" s="70"/>
    </row>
    <row r="390" spans="1:7" s="32" customFormat="1" thickBot="1" x14ac:dyDescent="0.3">
      <c r="A390" s="30"/>
      <c r="B390" s="28"/>
      <c r="C390" s="33"/>
      <c r="D390" s="125">
        <v>1</v>
      </c>
      <c r="E390" s="31"/>
      <c r="F390" s="70"/>
      <c r="G390" s="70"/>
    </row>
    <row r="391" spans="1:7" s="9" customFormat="1" thickBot="1" x14ac:dyDescent="0.3">
      <c r="A391" s="746" t="s">
        <v>262</v>
      </c>
      <c r="B391" s="746"/>
      <c r="C391" s="746"/>
      <c r="D391" s="63"/>
      <c r="E391" s="54"/>
      <c r="F391" s="139"/>
      <c r="G391" s="139"/>
    </row>
    <row r="392" spans="1:7" s="9" customFormat="1" thickBot="1" x14ac:dyDescent="0.3">
      <c r="A392" s="747" t="s">
        <v>263</v>
      </c>
      <c r="B392" s="748"/>
      <c r="C392" s="748"/>
      <c r="D392" s="151"/>
      <c r="E392" s="232"/>
      <c r="F392" s="139"/>
      <c r="G392" s="139"/>
    </row>
    <row r="393" spans="1:7" s="9" customFormat="1" thickBot="1" x14ac:dyDescent="0.3">
      <c r="A393" s="759" t="s">
        <v>264</v>
      </c>
      <c r="B393" s="730"/>
      <c r="C393" s="730"/>
      <c r="D393" s="750"/>
      <c r="E393" s="606" t="s">
        <v>19</v>
      </c>
      <c r="F393" s="139">
        <f>COUNTIF(E394:E396,"s")</f>
        <v>0</v>
      </c>
      <c r="G393" s="139"/>
    </row>
    <row r="394" spans="1:7" s="9" customFormat="1" ht="62.25" x14ac:dyDescent="0.25">
      <c r="A394" s="724" t="s">
        <v>208</v>
      </c>
      <c r="B394" s="55">
        <f>+B379+1</f>
        <v>331</v>
      </c>
      <c r="C394" s="64" t="s">
        <v>404</v>
      </c>
      <c r="D394" s="94">
        <v>10</v>
      </c>
      <c r="E394" s="692" t="s">
        <v>19</v>
      </c>
      <c r="F394" s="137" t="str">
        <f>IF(F393&gt;1,"ERROR, seleccionar només una S","")</f>
        <v/>
      </c>
      <c r="G394" s="139"/>
    </row>
    <row r="395" spans="1:7" s="9" customFormat="1" ht="62.25" x14ac:dyDescent="0.25">
      <c r="A395" s="736"/>
      <c r="B395" s="65">
        <f>B394+1</f>
        <v>332</v>
      </c>
      <c r="C395" s="18" t="s">
        <v>405</v>
      </c>
      <c r="D395" s="96">
        <v>15</v>
      </c>
      <c r="E395" s="479" t="s">
        <v>19</v>
      </c>
      <c r="F395" s="137"/>
      <c r="G395" s="139"/>
    </row>
    <row r="396" spans="1:7" s="9" customFormat="1" ht="63" thickBot="1" x14ac:dyDescent="0.3">
      <c r="A396" s="736"/>
      <c r="B396" s="65">
        <f t="shared" ref="B396:B405" si="9">B395+1</f>
        <v>333</v>
      </c>
      <c r="C396" s="18" t="s">
        <v>406</v>
      </c>
      <c r="D396" s="95">
        <v>20</v>
      </c>
      <c r="E396" s="480" t="s">
        <v>19</v>
      </c>
      <c r="F396" s="137"/>
      <c r="G396" s="139"/>
    </row>
    <row r="397" spans="1:7" s="9" customFormat="1" thickBot="1" x14ac:dyDescent="0.3">
      <c r="A397" s="736"/>
      <c r="B397" s="65">
        <f t="shared" si="9"/>
        <v>334</v>
      </c>
      <c r="C397" s="675" t="s">
        <v>255</v>
      </c>
      <c r="D397" s="674">
        <v>15</v>
      </c>
      <c r="E397" s="475" t="s">
        <v>19</v>
      </c>
      <c r="F397" s="139">
        <f>COUNTIF(E398:E400,"s")</f>
        <v>0</v>
      </c>
      <c r="G397" s="139"/>
    </row>
    <row r="398" spans="1:7" s="9" customFormat="1" ht="30" x14ac:dyDescent="0.25">
      <c r="A398" s="736"/>
      <c r="B398" s="65">
        <f t="shared" si="9"/>
        <v>335</v>
      </c>
      <c r="C398" s="18" t="s">
        <v>256</v>
      </c>
      <c r="D398" s="94">
        <v>5</v>
      </c>
      <c r="E398" s="483" t="s">
        <v>19</v>
      </c>
      <c r="F398" s="137" t="str">
        <f>IF(F397&gt;1,"ERROR, seleccionar només una S","")</f>
        <v/>
      </c>
      <c r="G398" s="139"/>
    </row>
    <row r="399" spans="1:7" s="9" customFormat="1" ht="30" x14ac:dyDescent="0.25">
      <c r="A399" s="736"/>
      <c r="B399" s="65">
        <f t="shared" si="9"/>
        <v>336</v>
      </c>
      <c r="C399" s="18" t="s">
        <v>257</v>
      </c>
      <c r="D399" s="96">
        <v>10</v>
      </c>
      <c r="E399" s="479" t="s">
        <v>19</v>
      </c>
      <c r="F399" s="137"/>
      <c r="G399" s="139"/>
    </row>
    <row r="400" spans="1:7" s="9" customFormat="1" ht="30.75" thickBot="1" x14ac:dyDescent="0.3">
      <c r="A400" s="736"/>
      <c r="B400" s="65">
        <f t="shared" si="9"/>
        <v>337</v>
      </c>
      <c r="C400" s="18" t="s">
        <v>258</v>
      </c>
      <c r="D400" s="95">
        <v>15</v>
      </c>
      <c r="E400" s="480" t="s">
        <v>19</v>
      </c>
      <c r="F400" s="137"/>
      <c r="G400" s="139"/>
    </row>
    <row r="401" spans="1:7" s="9" customFormat="1" ht="32.25" x14ac:dyDescent="0.25">
      <c r="A401" s="736"/>
      <c r="B401" s="65">
        <f t="shared" si="9"/>
        <v>338</v>
      </c>
      <c r="C401" s="19" t="s">
        <v>259</v>
      </c>
      <c r="D401" s="495">
        <v>5</v>
      </c>
      <c r="E401" s="473" t="s">
        <v>19</v>
      </c>
      <c r="F401" s="139"/>
      <c r="G401" s="139"/>
    </row>
    <row r="402" spans="1:7" s="9" customFormat="1" ht="30" x14ac:dyDescent="0.25">
      <c r="A402" s="751"/>
      <c r="B402" s="14">
        <f t="shared" si="9"/>
        <v>339</v>
      </c>
      <c r="C402" s="19" t="s">
        <v>437</v>
      </c>
      <c r="D402" s="39">
        <v>0</v>
      </c>
      <c r="E402" s="473" t="s">
        <v>19</v>
      </c>
      <c r="F402" s="139"/>
      <c r="G402" s="139"/>
    </row>
    <row r="403" spans="1:7" s="9" customFormat="1" ht="15" x14ac:dyDescent="0.25">
      <c r="A403" s="722" t="s">
        <v>214</v>
      </c>
      <c r="B403" s="55">
        <f t="shared" si="9"/>
        <v>340</v>
      </c>
      <c r="C403" s="51" t="s">
        <v>407</v>
      </c>
      <c r="D403" s="56">
        <v>5</v>
      </c>
      <c r="E403" s="473" t="s">
        <v>19</v>
      </c>
      <c r="F403" s="139"/>
      <c r="G403" s="139"/>
    </row>
    <row r="404" spans="1:7" s="9" customFormat="1" ht="15" x14ac:dyDescent="0.25">
      <c r="A404" s="724"/>
      <c r="B404" s="65">
        <f t="shared" si="9"/>
        <v>341</v>
      </c>
      <c r="C404" s="19" t="s">
        <v>209</v>
      </c>
      <c r="D404" s="39">
        <v>0</v>
      </c>
      <c r="E404" s="473" t="s">
        <v>19</v>
      </c>
      <c r="F404" s="139"/>
      <c r="G404" s="139"/>
    </row>
    <row r="405" spans="1:7" s="9" customFormat="1" ht="45.75" thickBot="1" x14ac:dyDescent="0.3">
      <c r="A405" s="745"/>
      <c r="B405" s="21">
        <f t="shared" si="9"/>
        <v>342</v>
      </c>
      <c r="C405" s="369" t="s">
        <v>408</v>
      </c>
      <c r="D405" s="233">
        <v>5</v>
      </c>
      <c r="E405" s="474" t="s">
        <v>19</v>
      </c>
      <c r="F405" s="139"/>
      <c r="G405" s="139"/>
    </row>
    <row r="406" spans="1:7" s="9" customFormat="1" thickBot="1" x14ac:dyDescent="0.3">
      <c r="A406" s="22"/>
      <c r="B406" s="23"/>
      <c r="C406" s="201" t="s">
        <v>221</v>
      </c>
      <c r="D406" s="200">
        <v>65</v>
      </c>
      <c r="E406" s="134">
        <f>COUNTIFS(E394:E405,"=S")</f>
        <v>0</v>
      </c>
      <c r="F406" s="139"/>
      <c r="G406" s="139"/>
    </row>
    <row r="407" spans="1:7" s="9" customFormat="1" thickBot="1" x14ac:dyDescent="0.3">
      <c r="A407" s="22"/>
      <c r="B407" s="23"/>
      <c r="C407" s="234" t="s">
        <v>226</v>
      </c>
      <c r="D407" s="199">
        <f>SUMIF($E$394:$E$405,"S",D394:D405)</f>
        <v>0</v>
      </c>
      <c r="E407" s="8"/>
      <c r="F407" s="139"/>
      <c r="G407" s="139"/>
    </row>
    <row r="408" spans="1:7" s="9" customFormat="1" thickBot="1" x14ac:dyDescent="0.3">
      <c r="A408" s="22"/>
      <c r="B408" s="23"/>
      <c r="C408" s="219"/>
      <c r="D408" s="196">
        <f>D407/D406</f>
        <v>0</v>
      </c>
      <c r="E408" s="8"/>
      <c r="F408" s="139"/>
      <c r="G408" s="139"/>
    </row>
    <row r="409" spans="1:7" s="9" customFormat="1" thickBot="1" x14ac:dyDescent="0.3">
      <c r="A409" s="22"/>
      <c r="B409" s="23"/>
      <c r="C409" s="25"/>
      <c r="D409" s="26"/>
      <c r="E409" s="8"/>
      <c r="F409" s="139"/>
      <c r="G409" s="139"/>
    </row>
    <row r="410" spans="1:7" s="9" customFormat="1" thickBot="1" x14ac:dyDescent="0.3">
      <c r="A410" s="27"/>
      <c r="B410" s="28"/>
      <c r="C410" s="519" t="s">
        <v>222</v>
      </c>
      <c r="D410" s="203">
        <f>COUNTIF(D394:D405,"=0")</f>
        <v>2</v>
      </c>
      <c r="E410" s="29"/>
      <c r="F410" s="139"/>
      <c r="G410" s="139"/>
    </row>
    <row r="411" spans="1:7" s="32" customFormat="1" thickBot="1" x14ac:dyDescent="0.3">
      <c r="A411" s="30"/>
      <c r="B411" s="28"/>
      <c r="C411" s="204" t="s">
        <v>223</v>
      </c>
      <c r="D411" s="205" t="str">
        <f>IF(E393="S",COUNTIFS(D394:D405,"=0",$E$394:$E$405,"=S"),"NO APLICA")</f>
        <v>NO APLICA</v>
      </c>
      <c r="E411" s="31"/>
      <c r="F411" s="70"/>
      <c r="G411" s="70"/>
    </row>
    <row r="412" spans="1:7" s="32" customFormat="1" thickBot="1" x14ac:dyDescent="0.3">
      <c r="A412" s="30"/>
      <c r="B412" s="28"/>
      <c r="C412" s="33"/>
      <c r="D412" s="125">
        <v>1</v>
      </c>
      <c r="E412" s="31"/>
      <c r="F412" s="70"/>
      <c r="G412" s="70"/>
    </row>
    <row r="413" spans="1:7" s="9" customFormat="1" thickBot="1" x14ac:dyDescent="0.3">
      <c r="A413" s="69"/>
      <c r="B413" s="70"/>
      <c r="C413" s="71"/>
      <c r="D413" s="63"/>
      <c r="E413" s="54"/>
      <c r="F413" s="139"/>
      <c r="G413" s="139"/>
    </row>
    <row r="414" spans="1:7" s="9" customFormat="1" ht="15.75" customHeight="1" thickBot="1" x14ac:dyDescent="0.3">
      <c r="A414" s="718" t="s">
        <v>210</v>
      </c>
      <c r="B414" s="719"/>
      <c r="C414" s="719"/>
      <c r="D414" s="147"/>
      <c r="E414" s="148"/>
      <c r="F414" s="139"/>
      <c r="G414" s="139"/>
    </row>
    <row r="415" spans="1:7" s="9" customFormat="1" ht="30" x14ac:dyDescent="0.25">
      <c r="A415" s="724"/>
      <c r="B415" s="13">
        <f>B405+1</f>
        <v>343</v>
      </c>
      <c r="C415" s="461" t="s">
        <v>260</v>
      </c>
      <c r="D415" s="389">
        <v>0</v>
      </c>
      <c r="E415" s="473" t="s">
        <v>19</v>
      </c>
      <c r="F415" s="139"/>
      <c r="G415" s="139"/>
    </row>
    <row r="416" spans="1:7" s="9" customFormat="1" ht="75" x14ac:dyDescent="0.25">
      <c r="A416" s="724"/>
      <c r="B416" s="14">
        <f>B415+1</f>
        <v>344</v>
      </c>
      <c r="C416" s="19" t="s">
        <v>432</v>
      </c>
      <c r="D416" s="351">
        <v>0</v>
      </c>
      <c r="E416" s="473" t="s">
        <v>19</v>
      </c>
      <c r="F416" s="139"/>
      <c r="G416" s="139"/>
    </row>
    <row r="417" spans="1:7" s="9" customFormat="1" ht="30" x14ac:dyDescent="0.25">
      <c r="A417" s="724"/>
      <c r="B417" s="14">
        <f>B416+1</f>
        <v>345</v>
      </c>
      <c r="C417" s="19" t="s">
        <v>211</v>
      </c>
      <c r="D417" s="15">
        <v>20</v>
      </c>
      <c r="E417" s="473" t="s">
        <v>19</v>
      </c>
      <c r="F417" s="139"/>
      <c r="G417" s="139"/>
    </row>
    <row r="418" spans="1:7" s="9" customFormat="1" ht="30" x14ac:dyDescent="0.25">
      <c r="A418" s="724"/>
      <c r="B418" s="14">
        <f>B417+1</f>
        <v>346</v>
      </c>
      <c r="C418" s="19" t="s">
        <v>433</v>
      </c>
      <c r="D418" s="351">
        <v>0</v>
      </c>
      <c r="E418" s="473" t="s">
        <v>19</v>
      </c>
      <c r="F418" s="139"/>
      <c r="G418" s="139"/>
    </row>
    <row r="419" spans="1:7" s="9" customFormat="1" thickBot="1" x14ac:dyDescent="0.3">
      <c r="A419" s="745"/>
      <c r="B419" s="21">
        <f>B418+1</f>
        <v>347</v>
      </c>
      <c r="C419" s="61" t="s">
        <v>434</v>
      </c>
      <c r="D419" s="43">
        <v>5</v>
      </c>
      <c r="E419" s="474" t="s">
        <v>19</v>
      </c>
      <c r="F419" s="139"/>
      <c r="G419" s="139"/>
    </row>
    <row r="420" spans="1:7" s="9" customFormat="1" thickBot="1" x14ac:dyDescent="0.3">
      <c r="A420" s="22"/>
      <c r="B420" s="23"/>
      <c r="C420" s="201" t="s">
        <v>221</v>
      </c>
      <c r="D420" s="175">
        <v>25</v>
      </c>
      <c r="E420" s="237"/>
      <c r="F420" s="139"/>
      <c r="G420" s="139"/>
    </row>
    <row r="421" spans="1:7" s="9" customFormat="1" thickBot="1" x14ac:dyDescent="0.3">
      <c r="A421" s="22"/>
      <c r="B421" s="23"/>
      <c r="C421" s="234" t="s">
        <v>227</v>
      </c>
      <c r="D421" s="238">
        <f>SUMIF($E$415:$E$419,"S",D415:D419)</f>
        <v>0</v>
      </c>
      <c r="E421" s="221"/>
      <c r="F421" s="139"/>
      <c r="G421" s="139"/>
    </row>
    <row r="422" spans="1:7" s="9" customFormat="1" thickBot="1" x14ac:dyDescent="0.3">
      <c r="A422" s="22"/>
      <c r="B422" s="23"/>
      <c r="C422" s="219"/>
      <c r="D422" s="142">
        <f>D421/D420</f>
        <v>0</v>
      </c>
      <c r="E422" s="221"/>
      <c r="F422" s="139"/>
      <c r="G422" s="139"/>
    </row>
    <row r="423" spans="1:7" s="9" customFormat="1" thickBot="1" x14ac:dyDescent="0.3">
      <c r="A423" s="22"/>
      <c r="B423" s="23"/>
      <c r="C423" s="25"/>
      <c r="D423" s="236"/>
      <c r="E423" s="8"/>
      <c r="F423" s="139"/>
      <c r="G423" s="139"/>
    </row>
    <row r="424" spans="1:7" s="9" customFormat="1" thickBot="1" x14ac:dyDescent="0.3">
      <c r="A424" s="27"/>
      <c r="B424" s="28"/>
      <c r="C424" s="239" t="s">
        <v>222</v>
      </c>
      <c r="D424" s="197">
        <f>COUNTIF(D415:D419,"=0")</f>
        <v>3</v>
      </c>
      <c r="E424" s="29"/>
      <c r="F424" s="139"/>
      <c r="G424" s="139"/>
    </row>
    <row r="425" spans="1:7" s="32" customFormat="1" thickBot="1" x14ac:dyDescent="0.3">
      <c r="A425" s="30"/>
      <c r="B425" s="28"/>
      <c r="C425" s="227" t="s">
        <v>223</v>
      </c>
      <c r="D425" s="240">
        <f>COUNTIFS(D415:D419,"=0",$E$415:$E$419,"=S")</f>
        <v>0</v>
      </c>
      <c r="E425" s="31"/>
      <c r="F425" s="70"/>
      <c r="G425" s="70"/>
    </row>
    <row r="426" spans="1:7" s="32" customFormat="1" thickBot="1" x14ac:dyDescent="0.3">
      <c r="A426" s="30"/>
      <c r="B426" s="28"/>
      <c r="C426" s="33"/>
      <c r="D426" s="241">
        <v>1</v>
      </c>
      <c r="E426" s="31"/>
      <c r="F426" s="70"/>
      <c r="G426" s="70"/>
    </row>
    <row r="427" spans="1:7" s="32" customFormat="1" ht="15" x14ac:dyDescent="0.25">
      <c r="A427" s="140"/>
      <c r="B427" s="28"/>
      <c r="C427" s="141"/>
      <c r="D427" s="142"/>
      <c r="E427" s="116"/>
      <c r="F427" s="70"/>
      <c r="G427" s="70"/>
    </row>
    <row r="428" spans="1:7" s="32" customFormat="1" thickBot="1" x14ac:dyDescent="0.3">
      <c r="A428" s="140"/>
      <c r="B428" s="28"/>
      <c r="C428" s="141"/>
      <c r="D428" s="142"/>
      <c r="E428" s="116"/>
      <c r="F428" s="70"/>
      <c r="G428" s="70"/>
    </row>
    <row r="429" spans="1:7" s="32" customFormat="1" thickBot="1" x14ac:dyDescent="0.3">
      <c r="A429" s="718" t="s">
        <v>356</v>
      </c>
      <c r="B429" s="719"/>
      <c r="C429" s="719"/>
      <c r="D429" s="147"/>
      <c r="E429" s="148"/>
      <c r="F429" s="139">
        <f>(COUNTIF(E430,"N"))+(COUNTIF(E433,"N"))</f>
        <v>2</v>
      </c>
      <c r="G429" s="70"/>
    </row>
    <row r="430" spans="1:7" s="9" customFormat="1" thickBot="1" x14ac:dyDescent="0.3">
      <c r="A430" s="759" t="s">
        <v>367</v>
      </c>
      <c r="B430" s="730"/>
      <c r="C430" s="730"/>
      <c r="D430" s="755"/>
      <c r="E430" s="210" t="s">
        <v>19</v>
      </c>
      <c r="F430" s="9" t="str">
        <f>IF(F429&gt;1,"ERROR, heu de seleccionar mínim una opció","")</f>
        <v>ERROR, heu de seleccionar mínim una opció</v>
      </c>
      <c r="G430" s="139"/>
    </row>
    <row r="431" spans="1:7" s="32" customFormat="1" ht="30" x14ac:dyDescent="0.25">
      <c r="A431" s="798" t="s">
        <v>306</v>
      </c>
      <c r="B431" s="84">
        <f>B419+1</f>
        <v>348</v>
      </c>
      <c r="C431" s="463" t="s">
        <v>435</v>
      </c>
      <c r="D431" s="476">
        <v>0</v>
      </c>
      <c r="E431" s="475" t="s">
        <v>19</v>
      </c>
      <c r="F431" s="139"/>
      <c r="G431" s="70"/>
    </row>
    <row r="432" spans="1:7" s="32" customFormat="1" ht="45.75" thickBot="1" x14ac:dyDescent="0.3">
      <c r="A432" s="799"/>
      <c r="B432" s="84">
        <f>B431+1</f>
        <v>349</v>
      </c>
      <c r="C432" s="464" t="s">
        <v>436</v>
      </c>
      <c r="D432" s="343">
        <v>0</v>
      </c>
      <c r="E432" s="478" t="s">
        <v>19</v>
      </c>
      <c r="F432" s="139"/>
      <c r="G432" s="70"/>
    </row>
    <row r="433" spans="1:9" s="9" customFormat="1" thickBot="1" x14ac:dyDescent="0.3">
      <c r="A433" s="759" t="s">
        <v>368</v>
      </c>
      <c r="B433" s="730"/>
      <c r="C433" s="730"/>
      <c r="D433" s="730"/>
      <c r="E433" s="606" t="s">
        <v>19</v>
      </c>
      <c r="F433" s="139"/>
      <c r="G433" s="139"/>
    </row>
    <row r="434" spans="1:9" s="32" customFormat="1" thickBot="1" x14ac:dyDescent="0.3">
      <c r="A434" s="157" t="s">
        <v>360</v>
      </c>
      <c r="B434" s="158">
        <f>B432+1</f>
        <v>350</v>
      </c>
      <c r="C434" s="500" t="s">
        <v>409</v>
      </c>
      <c r="D434" s="545">
        <v>0</v>
      </c>
      <c r="E434" s="477" t="s">
        <v>19</v>
      </c>
      <c r="F434" s="139"/>
      <c r="G434" s="70"/>
    </row>
    <row r="435" spans="1:9" s="32" customFormat="1" thickBot="1" x14ac:dyDescent="0.3">
      <c r="A435" s="340"/>
      <c r="B435" s="22"/>
      <c r="C435" s="201" t="s">
        <v>221</v>
      </c>
      <c r="D435" s="200">
        <v>0</v>
      </c>
      <c r="E435" s="237"/>
      <c r="F435" s="70"/>
      <c r="G435" s="70"/>
    </row>
    <row r="436" spans="1:9" s="32" customFormat="1" thickBot="1" x14ac:dyDescent="0.3">
      <c r="A436" s="340"/>
      <c r="B436" s="22"/>
      <c r="C436" s="198" t="s">
        <v>359</v>
      </c>
      <c r="D436" s="199">
        <v>0</v>
      </c>
      <c r="E436" s="8"/>
      <c r="F436" s="70"/>
      <c r="G436" s="70"/>
    </row>
    <row r="437" spans="1:9" s="32" customFormat="1" thickBot="1" x14ac:dyDescent="0.3">
      <c r="A437" s="340"/>
      <c r="B437" s="22"/>
      <c r="C437" s="160"/>
      <c r="D437" s="196">
        <v>0</v>
      </c>
      <c r="E437" s="116"/>
      <c r="F437" s="70"/>
      <c r="G437" s="70"/>
    </row>
    <row r="438" spans="1:9" s="32" customFormat="1" thickBot="1" x14ac:dyDescent="0.3">
      <c r="A438" s="22"/>
      <c r="B438" s="22"/>
      <c r="C438" s="160"/>
      <c r="D438" s="142"/>
      <c r="E438" s="116"/>
      <c r="F438" s="70"/>
      <c r="G438" s="70"/>
    </row>
    <row r="439" spans="1:9" s="32" customFormat="1" ht="15" x14ac:dyDescent="0.25">
      <c r="A439" s="22"/>
      <c r="B439" s="22"/>
      <c r="C439" s="66" t="s">
        <v>374</v>
      </c>
      <c r="D439" s="67" t="str">
        <f>IF(E430="S",COUNTIF(D431:D432,"=0"),"NO APLICA")</f>
        <v>NO APLICA</v>
      </c>
      <c r="E439" s="116"/>
      <c r="F439" s="70"/>
      <c r="G439" s="70"/>
    </row>
    <row r="440" spans="1:9" s="32" customFormat="1" thickBot="1" x14ac:dyDescent="0.3">
      <c r="A440" s="22"/>
      <c r="B440" s="22"/>
      <c r="C440" s="533" t="s">
        <v>375</v>
      </c>
      <c r="D440" s="534" t="str">
        <f>IF(E433="S",COUNTIF(D434,"=0"),"NO APLICA")</f>
        <v>NO APLICA</v>
      </c>
      <c r="E440" s="116"/>
      <c r="F440" s="70"/>
      <c r="G440" s="70"/>
    </row>
    <row r="441" spans="1:9" s="32" customFormat="1" thickBot="1" x14ac:dyDescent="0.3">
      <c r="A441" s="22"/>
      <c r="B441" s="22"/>
      <c r="C441" s="204" t="s">
        <v>369</v>
      </c>
      <c r="D441" s="205" t="str">
        <f>IF(E430="S",COUNTIFS(D431:D432,"=0",$E$431:$E$432,"=S"),"NO APLICA")</f>
        <v>NO APLICA</v>
      </c>
      <c r="E441" s="116"/>
      <c r="F441" s="70"/>
      <c r="G441" s="70"/>
    </row>
    <row r="442" spans="1:9" s="32" customFormat="1" thickBot="1" x14ac:dyDescent="0.3">
      <c r="A442" s="22"/>
      <c r="B442" s="22"/>
      <c r="C442" s="227" t="s">
        <v>370</v>
      </c>
      <c r="D442" s="279" t="str">
        <f>IF(E433="S",COUNTIFS(D434,"=0",$E$434,"=S"),"NO APLICA")</f>
        <v>NO APLICA</v>
      </c>
      <c r="E442" s="116"/>
      <c r="F442" s="70"/>
      <c r="G442" s="70"/>
    </row>
    <row r="443" spans="1:9" s="32" customFormat="1" thickBot="1" x14ac:dyDescent="0.3">
      <c r="A443" s="22"/>
      <c r="B443" s="22"/>
      <c r="C443" s="33"/>
      <c r="D443" s="278">
        <v>1</v>
      </c>
      <c r="E443" s="116"/>
      <c r="F443" s="70"/>
      <c r="G443" s="70"/>
    </row>
    <row r="444" spans="1:9" s="32" customFormat="1" ht="15" x14ac:dyDescent="0.25">
      <c r="A444" s="161"/>
      <c r="B444" s="161"/>
      <c r="C444" s="162" t="s">
        <v>355</v>
      </c>
      <c r="D444" s="163">
        <v>0</v>
      </c>
      <c r="E444" s="164"/>
      <c r="F444" s="70"/>
      <c r="G444" s="70"/>
    </row>
    <row r="445" spans="1:9" s="32" customFormat="1" thickBot="1" x14ac:dyDescent="0.3">
      <c r="A445" s="35"/>
      <c r="B445" s="35"/>
      <c r="C445" s="165"/>
      <c r="D445" s="166"/>
      <c r="E445" s="167"/>
      <c r="F445" s="70"/>
      <c r="G445" s="70"/>
    </row>
    <row r="446" spans="1:9" s="32" customFormat="1" ht="16.5" customHeight="1" thickBot="1" x14ac:dyDescent="0.3">
      <c r="A446" s="718" t="s">
        <v>357</v>
      </c>
      <c r="B446" s="719"/>
      <c r="C446" s="719"/>
      <c r="D446" s="147"/>
      <c r="E446" s="148"/>
      <c r="F446" s="70"/>
      <c r="G446" s="70"/>
    </row>
    <row r="447" spans="1:9" s="32" customFormat="1" thickBot="1" x14ac:dyDescent="0.3">
      <c r="A447" s="778" t="s">
        <v>479</v>
      </c>
      <c r="B447" s="779"/>
      <c r="C447" s="779"/>
      <c r="D447" s="676"/>
      <c r="E447" s="606" t="s">
        <v>19</v>
      </c>
      <c r="F447" s="70"/>
      <c r="G447" s="70"/>
      <c r="H447" s="70"/>
      <c r="I447" s="70"/>
    </row>
    <row r="448" spans="1:9" s="32" customFormat="1" ht="30" x14ac:dyDescent="0.25">
      <c r="A448" s="168"/>
      <c r="B448" s="84">
        <f>B434+1</f>
        <v>351</v>
      </c>
      <c r="C448" s="463" t="s">
        <v>411</v>
      </c>
      <c r="D448" s="499">
        <v>0</v>
      </c>
      <c r="E448" s="475" t="s">
        <v>19</v>
      </c>
      <c r="F448" s="70"/>
      <c r="G448" s="70"/>
    </row>
    <row r="449" spans="1:8" s="32" customFormat="1" ht="30" x14ac:dyDescent="0.25">
      <c r="A449" s="168"/>
      <c r="B449" s="84">
        <f>B448+1</f>
        <v>352</v>
      </c>
      <c r="C449" s="143" t="s">
        <v>410</v>
      </c>
      <c r="D449" s="342">
        <v>0</v>
      </c>
      <c r="E449" s="473" t="s">
        <v>19</v>
      </c>
      <c r="F449" s="70"/>
      <c r="G449" s="70"/>
    </row>
    <row r="450" spans="1:8" s="32" customFormat="1" ht="30" x14ac:dyDescent="0.25">
      <c r="A450" s="168"/>
      <c r="B450" s="84">
        <f>B449+1</f>
        <v>353</v>
      </c>
      <c r="C450" s="143" t="s">
        <v>475</v>
      </c>
      <c r="D450" s="342">
        <v>0</v>
      </c>
      <c r="E450" s="473" t="s">
        <v>19</v>
      </c>
      <c r="F450" s="70"/>
      <c r="G450" s="70"/>
    </row>
    <row r="451" spans="1:8" s="32" customFormat="1" ht="30.75" thickBot="1" x14ac:dyDescent="0.3">
      <c r="A451" s="169"/>
      <c r="B451" s="158">
        <f>B450+1</f>
        <v>354</v>
      </c>
      <c r="C451" s="144" t="s">
        <v>358</v>
      </c>
      <c r="D451" s="343">
        <v>0</v>
      </c>
      <c r="E451" s="478" t="s">
        <v>19</v>
      </c>
      <c r="F451" s="70"/>
      <c r="G451" s="70"/>
    </row>
    <row r="452" spans="1:8" s="32" customFormat="1" thickBot="1" x14ac:dyDescent="0.3">
      <c r="A452" s="78"/>
      <c r="B452" s="78"/>
      <c r="C452" s="201" t="s">
        <v>221</v>
      </c>
      <c r="D452" s="200">
        <v>0</v>
      </c>
      <c r="E452" s="242"/>
      <c r="F452" s="70"/>
      <c r="G452" s="70"/>
    </row>
    <row r="453" spans="1:8" s="32" customFormat="1" thickBot="1" x14ac:dyDescent="0.3">
      <c r="A453" s="78"/>
      <c r="B453" s="78"/>
      <c r="C453" s="198" t="s">
        <v>359</v>
      </c>
      <c r="D453" s="199">
        <v>0</v>
      </c>
      <c r="E453" s="170"/>
      <c r="F453" s="70"/>
      <c r="G453" s="70"/>
    </row>
    <row r="454" spans="1:8" s="32" customFormat="1" thickBot="1" x14ac:dyDescent="0.3">
      <c r="A454" s="78"/>
      <c r="B454" s="78"/>
      <c r="C454" s="171"/>
      <c r="D454" s="196">
        <v>0</v>
      </c>
      <c r="E454" s="172"/>
      <c r="F454" s="70"/>
      <c r="G454" s="70"/>
    </row>
    <row r="455" spans="1:8" s="32" customFormat="1" thickBot="1" x14ac:dyDescent="0.3">
      <c r="A455" s="140"/>
      <c r="B455" s="28"/>
      <c r="C455" s="160"/>
      <c r="D455" s="142"/>
      <c r="E455" s="116"/>
      <c r="F455" s="70"/>
      <c r="G455" s="70"/>
    </row>
    <row r="456" spans="1:8" s="32" customFormat="1" ht="15" x14ac:dyDescent="0.25">
      <c r="A456" s="140"/>
      <c r="B456" s="28"/>
      <c r="C456" s="66" t="s">
        <v>222</v>
      </c>
      <c r="D456" s="67" t="str">
        <f>IF(E447="S",COUNTIF(D448:D451,"=0"),"NO APLICA")</f>
        <v>NO APLICA</v>
      </c>
      <c r="E456" s="116"/>
      <c r="F456" s="70"/>
      <c r="G456" s="70"/>
    </row>
    <row r="457" spans="1:8" s="32" customFormat="1" thickBot="1" x14ac:dyDescent="0.3">
      <c r="A457" s="140"/>
      <c r="B457" s="28"/>
      <c r="C457" s="68" t="s">
        <v>223</v>
      </c>
      <c r="D457" s="124" t="str">
        <f>IF(E447="S",COUNTIFS(D448:D451,"=0",$E$448:$E$451,"=S"),"NO APLICA")</f>
        <v>NO APLICA</v>
      </c>
      <c r="E457" s="116"/>
      <c r="F457" s="70"/>
      <c r="G457" s="70"/>
    </row>
    <row r="458" spans="1:8" s="32" customFormat="1" thickBot="1" x14ac:dyDescent="0.3">
      <c r="A458" s="30"/>
      <c r="B458" s="28"/>
      <c r="C458" s="33"/>
      <c r="D458" s="125">
        <v>1</v>
      </c>
      <c r="E458" s="31"/>
      <c r="F458" s="70"/>
      <c r="G458" s="70"/>
    </row>
    <row r="459" spans="1:8" s="9" customFormat="1" ht="15" x14ac:dyDescent="0.25">
      <c r="A459" s="74"/>
      <c r="B459" s="74"/>
      <c r="C459" s="76"/>
      <c r="D459" s="30"/>
      <c r="E459" s="73"/>
      <c r="F459" s="139"/>
      <c r="G459" s="254"/>
    </row>
    <row r="460" spans="1:8" s="9" customFormat="1" ht="21" x14ac:dyDescent="0.35">
      <c r="A460" s="74"/>
      <c r="B460" s="792" t="s">
        <v>292</v>
      </c>
      <c r="C460" s="792"/>
      <c r="D460" s="792"/>
      <c r="E460" s="133"/>
      <c r="F460" s="139"/>
      <c r="G460" s="254"/>
      <c r="H460" s="88"/>
    </row>
    <row r="461" spans="1:8" s="9" customFormat="1" thickBot="1" x14ac:dyDescent="0.3">
      <c r="A461" s="74"/>
      <c r="B461" s="74"/>
      <c r="C461" s="73"/>
      <c r="D461" s="75"/>
      <c r="E461" s="73"/>
      <c r="F461" s="139"/>
      <c r="G461" s="254"/>
      <c r="H461" s="88"/>
    </row>
    <row r="462" spans="1:8" s="9" customFormat="1" thickBot="1" x14ac:dyDescent="0.3">
      <c r="A462" s="74"/>
      <c r="B462" s="74"/>
      <c r="C462" s="77" t="s">
        <v>261</v>
      </c>
      <c r="D462" s="97" t="s">
        <v>3</v>
      </c>
      <c r="E462" s="73"/>
      <c r="F462" s="139"/>
      <c r="G462" s="254"/>
      <c r="H462" s="88"/>
    </row>
    <row r="463" spans="1:8" s="9" customFormat="1" ht="15" x14ac:dyDescent="0.25">
      <c r="A463" s="74"/>
      <c r="B463" s="110" t="s">
        <v>276</v>
      </c>
      <c r="C463" s="111" t="str">
        <f>C35</f>
        <v>Punts assolits Instal·lacions</v>
      </c>
      <c r="D463" s="99">
        <f>D35</f>
        <v>0</v>
      </c>
      <c r="E463" s="73"/>
      <c r="F463" s="139"/>
      <c r="G463" s="254"/>
    </row>
    <row r="464" spans="1:8" s="9" customFormat="1" ht="15" x14ac:dyDescent="0.25">
      <c r="A464" s="74"/>
      <c r="B464" s="185" t="s">
        <v>277</v>
      </c>
      <c r="C464" s="112" t="str">
        <f>C204</f>
        <v>Punts assolits Equipament apartaments</v>
      </c>
      <c r="D464" s="100">
        <f>D204</f>
        <v>0</v>
      </c>
      <c r="E464" s="73"/>
      <c r="F464" s="139"/>
      <c r="G464" s="254"/>
    </row>
    <row r="465" spans="1:7" s="9" customFormat="1" ht="15" x14ac:dyDescent="0.25">
      <c r="A465" s="74"/>
      <c r="B465" s="791" t="s">
        <v>278</v>
      </c>
      <c r="C465" s="112" t="str">
        <f>C344</f>
        <v>Punts assolits bar/cafeteria</v>
      </c>
      <c r="D465" s="100">
        <f>D344</f>
        <v>0</v>
      </c>
      <c r="E465" s="73"/>
      <c r="F465" s="139"/>
      <c r="G465" s="254"/>
    </row>
    <row r="466" spans="1:7" s="9" customFormat="1" ht="15" x14ac:dyDescent="0.25">
      <c r="A466" s="74"/>
      <c r="B466" s="791"/>
      <c r="C466" s="112" t="str">
        <f t="shared" ref="C466:D468" si="10">C345</f>
        <v>Punts assolits restaurant</v>
      </c>
      <c r="D466" s="100" t="str">
        <f t="shared" si="10"/>
        <v>NO APLICA</v>
      </c>
      <c r="E466" s="73"/>
      <c r="F466" s="139"/>
      <c r="G466" s="254"/>
    </row>
    <row r="467" spans="1:7" s="9" customFormat="1" ht="15" x14ac:dyDescent="0.25">
      <c r="A467" s="74"/>
      <c r="B467" s="791"/>
      <c r="C467" s="112" t="str">
        <f t="shared" si="10"/>
        <v>Punts assolits room service</v>
      </c>
      <c r="D467" s="100" t="str">
        <f t="shared" si="10"/>
        <v>NO APLICA</v>
      </c>
      <c r="E467" s="73"/>
      <c r="F467" s="139"/>
      <c r="G467" s="254"/>
    </row>
    <row r="468" spans="1:7" s="9" customFormat="1" ht="15" x14ac:dyDescent="0.25">
      <c r="A468" s="74"/>
      <c r="B468" s="791"/>
      <c r="C468" s="112" t="str">
        <f t="shared" si="10"/>
        <v>Punts assolits resta d'ítems</v>
      </c>
      <c r="D468" s="100">
        <f t="shared" si="10"/>
        <v>0</v>
      </c>
      <c r="E468" s="73"/>
      <c r="F468" s="254"/>
      <c r="G468" s="254"/>
    </row>
    <row r="469" spans="1:7" s="9" customFormat="1" ht="15" x14ac:dyDescent="0.25">
      <c r="A469" s="74"/>
      <c r="B469" s="793" t="s">
        <v>279</v>
      </c>
      <c r="C469" s="112" t="str">
        <f>C381</f>
        <v>Punts assolits piscina /spa / gimnàs</v>
      </c>
      <c r="D469" s="100" t="str">
        <f>D381</f>
        <v>NO APLICA</v>
      </c>
      <c r="E469" s="73"/>
      <c r="F469" s="254"/>
      <c r="G469" s="254"/>
    </row>
    <row r="470" spans="1:7" s="9" customFormat="1" ht="15" x14ac:dyDescent="0.25">
      <c r="A470" s="74"/>
      <c r="B470" s="794"/>
      <c r="C470" s="112" t="str">
        <f>C382</f>
        <v>Punts assolits oci "altres"</v>
      </c>
      <c r="D470" s="100">
        <f>D382</f>
        <v>0</v>
      </c>
      <c r="E470" s="73"/>
      <c r="F470" s="254"/>
      <c r="G470" s="254"/>
    </row>
    <row r="471" spans="1:7" s="9" customFormat="1" ht="15" x14ac:dyDescent="0.25">
      <c r="A471" s="74"/>
      <c r="B471" s="185" t="s">
        <v>280</v>
      </c>
      <c r="C471" s="112" t="str">
        <f>C407</f>
        <v>Punts assolits Serveis Complementaris</v>
      </c>
      <c r="D471" s="100" t="str">
        <f>IF(E393="s",D407,"NO APLICA")</f>
        <v>NO APLICA</v>
      </c>
      <c r="E471" s="118" t="s">
        <v>282</v>
      </c>
      <c r="F471" s="69"/>
      <c r="G471" s="254"/>
    </row>
    <row r="472" spans="1:7" s="9" customFormat="1" ht="15" x14ac:dyDescent="0.25">
      <c r="A472" s="74"/>
      <c r="B472" s="281" t="s">
        <v>281</v>
      </c>
      <c r="C472" s="190" t="str">
        <f>C421</f>
        <v>Punts assolits Eines Atenció al Client</v>
      </c>
      <c r="D472" s="126">
        <f>D421</f>
        <v>0</v>
      </c>
      <c r="F472" s="254"/>
      <c r="G472" s="254"/>
    </row>
    <row r="473" spans="1:7" s="9" customFormat="1" thickBot="1" x14ac:dyDescent="0.3">
      <c r="A473" s="74"/>
      <c r="B473" s="281" t="s">
        <v>466</v>
      </c>
      <c r="C473" s="79" t="s">
        <v>465</v>
      </c>
      <c r="D473" s="100">
        <f>D435</f>
        <v>0</v>
      </c>
      <c r="F473" s="254"/>
      <c r="G473" s="254"/>
    </row>
    <row r="474" spans="1:7" s="9" customFormat="1" thickBot="1" x14ac:dyDescent="0.3">
      <c r="A474" s="74"/>
      <c r="B474" s="311" t="s">
        <v>468</v>
      </c>
      <c r="C474" s="290" t="s">
        <v>371</v>
      </c>
      <c r="D474" s="100">
        <f>D452</f>
        <v>0</v>
      </c>
      <c r="E474" s="131" t="s">
        <v>268</v>
      </c>
      <c r="F474" s="254"/>
      <c r="G474" s="254"/>
    </row>
    <row r="475" spans="1:7" s="9" customFormat="1" thickBot="1" x14ac:dyDescent="0.3">
      <c r="A475" s="74"/>
      <c r="B475" s="74"/>
      <c r="C475" s="109" t="s">
        <v>212</v>
      </c>
      <c r="D475" s="127">
        <f>SUM(D463:D472)</f>
        <v>0</v>
      </c>
      <c r="E475" s="154">
        <v>500</v>
      </c>
      <c r="F475" s="254"/>
      <c r="G475" s="108"/>
    </row>
    <row r="476" spans="1:7" s="32" customFormat="1" ht="32.25" thickBot="1" x14ac:dyDescent="0.55000000000000004">
      <c r="A476" s="78"/>
      <c r="B476" s="78"/>
      <c r="C476" s="79"/>
      <c r="D476" s="106" t="str">
        <f>IF(D475&lt;E475,"NO ASSOLEIX",IF(D475&gt;(E475-1),"ASSOLEIX"))</f>
        <v>NO ASSOLEIX</v>
      </c>
      <c r="E476" s="73"/>
      <c r="F476" s="255"/>
      <c r="G476" s="254"/>
    </row>
    <row r="477" spans="1:7" s="32" customFormat="1" thickBot="1" x14ac:dyDescent="0.3">
      <c r="A477" s="78"/>
      <c r="B477" s="78"/>
      <c r="C477" s="79"/>
      <c r="D477" s="81"/>
      <c r="E477" s="80"/>
      <c r="F477" s="70"/>
      <c r="G477" s="254"/>
    </row>
    <row r="478" spans="1:7" s="9" customFormat="1" thickBot="1" x14ac:dyDescent="0.3">
      <c r="A478" s="74"/>
      <c r="B478" s="74"/>
      <c r="C478" s="77" t="s">
        <v>269</v>
      </c>
      <c r="D478" s="113" t="s">
        <v>267</v>
      </c>
      <c r="E478" s="114" t="s">
        <v>268</v>
      </c>
      <c r="F478" s="139"/>
      <c r="G478" s="254"/>
    </row>
    <row r="479" spans="1:7" s="9" customFormat="1" ht="15" x14ac:dyDescent="0.25">
      <c r="A479" s="74"/>
      <c r="B479" s="74"/>
      <c r="C479" s="101" t="s">
        <v>473</v>
      </c>
      <c r="D479" s="105">
        <f>SUM(D39+D208+D355+D425)</f>
        <v>0</v>
      </c>
      <c r="E479" s="103">
        <f>(D38+D207+D424)+(COUNTIF(D213:D219,"=0"))+(COUNTIF(D299:D342,"=0"))+(COUNTIF(D229:D266,"=0"))</f>
        <v>176</v>
      </c>
      <c r="F479" s="70"/>
      <c r="G479" s="108"/>
    </row>
    <row r="480" spans="1:7" s="32" customFormat="1" ht="15" x14ac:dyDescent="0.25">
      <c r="A480" s="78"/>
      <c r="B480" s="78"/>
      <c r="C480" s="98" t="s">
        <v>503</v>
      </c>
      <c r="D480" s="130">
        <f>IF(E220="s",COUNTIFS(D221:D227,"=0",$E$221:$E$227,"=S"),"OBLIGATORI")</f>
        <v>0</v>
      </c>
      <c r="E480" s="104">
        <f>COUNTIF(D221:D227,"=0")</f>
        <v>6</v>
      </c>
      <c r="F480" s="117"/>
      <c r="G480" s="254"/>
    </row>
    <row r="481" spans="1:8" s="32" customFormat="1" ht="15" x14ac:dyDescent="0.25">
      <c r="A481" s="78"/>
      <c r="B481" s="78"/>
      <c r="C481" s="102" t="s">
        <v>504</v>
      </c>
      <c r="D481" s="173" t="str">
        <f>IF(E267="S",COUNTIFS(D268:D289,"=0",$E$268:$E$289,"=S"),"NO APLICA")</f>
        <v>NO APLICA</v>
      </c>
      <c r="E481" s="104">
        <f>COUNTIF(D268:D289,"=0")</f>
        <v>10</v>
      </c>
      <c r="F481" s="70"/>
      <c r="G481" s="254"/>
    </row>
    <row r="482" spans="1:8" s="32" customFormat="1" ht="15" x14ac:dyDescent="0.25">
      <c r="A482" s="78"/>
      <c r="B482" s="78"/>
      <c r="C482" s="102" t="s">
        <v>505</v>
      </c>
      <c r="D482" s="130" t="str">
        <f>IF(E290="S",COUNTIFS(D291:D298,"=0",$E$291:$E$298,"=S"),"NO APLICA")</f>
        <v>NO APLICA</v>
      </c>
      <c r="E482" s="104">
        <f>COUNTIF(D291:D298,"=0")</f>
        <v>7</v>
      </c>
      <c r="F482" s="70"/>
      <c r="G482" s="70"/>
    </row>
    <row r="483" spans="1:8" s="32" customFormat="1" ht="15" x14ac:dyDescent="0.25">
      <c r="A483" s="78"/>
      <c r="B483" s="78"/>
      <c r="C483" s="102" t="s">
        <v>506</v>
      </c>
      <c r="D483" s="130" t="str">
        <f>IF(E361="S",COUNTIFS(D362:D378,"=0",$E$362:$E$378,"=S"),"NO APLICA")</f>
        <v>NO APLICA</v>
      </c>
      <c r="E483" s="104" t="str">
        <f>IF(D483="NO APLICA","NO APLICA",D386)</f>
        <v>NO APLICA</v>
      </c>
      <c r="F483" s="70"/>
      <c r="G483" s="70"/>
    </row>
    <row r="484" spans="1:8" s="32" customFormat="1" ht="15" x14ac:dyDescent="0.25">
      <c r="A484" s="78"/>
      <c r="B484" s="78"/>
      <c r="C484" s="102" t="s">
        <v>507</v>
      </c>
      <c r="D484" s="130" t="str">
        <f>IF(E393="S",COUNTIFS(D394:D405,"=0",$E$394:$E$405,"=S"),"NO APLICA")</f>
        <v>NO APLICA</v>
      </c>
      <c r="E484" s="104" t="str">
        <f>IF(D484="NO APLICA","NO APLICA",D410)</f>
        <v>NO APLICA</v>
      </c>
      <c r="F484" s="70"/>
      <c r="G484" s="70"/>
    </row>
    <row r="485" spans="1:8" s="32" customFormat="1" ht="15" x14ac:dyDescent="0.25">
      <c r="A485" s="78"/>
      <c r="B485" s="78"/>
      <c r="C485" s="102" t="s">
        <v>372</v>
      </c>
      <c r="D485" s="130" t="str">
        <f>IF(E430="S",COUNTIFS(D431:D432,"=0",$E$431:$E$432,"=S"),"NO APLICA")</f>
        <v>NO APLICA</v>
      </c>
      <c r="E485" s="104" t="str">
        <f>IF(D485="NO APLICA","NO APLICA",D439)</f>
        <v>NO APLICA</v>
      </c>
      <c r="F485" s="70"/>
      <c r="G485" s="70"/>
    </row>
    <row r="486" spans="1:8" s="32" customFormat="1" ht="15" x14ac:dyDescent="0.25">
      <c r="A486" s="78"/>
      <c r="B486" s="78"/>
      <c r="C486" s="102" t="s">
        <v>373</v>
      </c>
      <c r="D486" s="130" t="str">
        <f>IF(E433="S",COUNTIFS(D434,"=0",$E$434,"=S"),"NO APLICA")</f>
        <v>NO APLICA</v>
      </c>
      <c r="E486" s="104" t="str">
        <f>IF(D486="NO APLICA","NO APLICA",D440)</f>
        <v>NO APLICA</v>
      </c>
      <c r="F486" s="70"/>
      <c r="G486" s="70"/>
    </row>
    <row r="487" spans="1:8" s="32" customFormat="1" thickBot="1" x14ac:dyDescent="0.3">
      <c r="A487" s="78"/>
      <c r="B487" s="78"/>
      <c r="C487" s="102" t="s">
        <v>371</v>
      </c>
      <c r="D487" s="514" t="str">
        <f>IF(E447="S",COUNTIFS(D448:D451,"=0",$E$448:$E$451,"=S"),"NO APLICA")</f>
        <v>NO APLICA</v>
      </c>
      <c r="E487" s="515" t="str">
        <f>IF(D487="NO APLICA","NO APLICA",D456)</f>
        <v>NO APLICA</v>
      </c>
      <c r="F487" s="70"/>
      <c r="G487" s="70"/>
    </row>
    <row r="488" spans="1:8" s="32" customFormat="1" thickBot="1" x14ac:dyDescent="0.3">
      <c r="A488" s="78"/>
      <c r="B488" s="78"/>
      <c r="C488" s="198" t="s">
        <v>212</v>
      </c>
      <c r="D488" s="127">
        <f>SUM(D479:D487)</f>
        <v>0</v>
      </c>
      <c r="E488" s="127">
        <f>SUM(E479:E487)</f>
        <v>199</v>
      </c>
      <c r="F488" s="254"/>
      <c r="G488" s="254"/>
      <c r="H488" s="107"/>
    </row>
    <row r="489" spans="1:8" s="32" customFormat="1" thickBot="1" x14ac:dyDescent="0.3">
      <c r="A489" s="78"/>
      <c r="B489" s="78"/>
      <c r="C489" s="79"/>
      <c r="D489" s="106" t="str">
        <f>IF(D488&lt;E488,"NO ASSOLEIX","ASSOLEIX")</f>
        <v>NO ASSOLEIX</v>
      </c>
      <c r="E489" s="80"/>
      <c r="F489" s="70"/>
      <c r="G489" s="70"/>
    </row>
    <row r="490" spans="1:8" s="32" customFormat="1" ht="15" x14ac:dyDescent="0.25">
      <c r="A490" s="78"/>
      <c r="B490" s="78"/>
      <c r="C490" s="79"/>
      <c r="D490" s="81"/>
      <c r="E490" s="80"/>
      <c r="F490" s="70"/>
      <c r="G490" s="70"/>
    </row>
    <row r="491" spans="1:8" s="9" customFormat="1" ht="15" x14ac:dyDescent="0.25">
      <c r="A491" s="74"/>
      <c r="B491" s="74"/>
      <c r="C491" s="74"/>
      <c r="D491" s="74"/>
      <c r="E491" s="74"/>
    </row>
    <row r="492" spans="1:8" s="9" customFormat="1" ht="15" customHeight="1" x14ac:dyDescent="0.25">
      <c r="A492" s="74"/>
      <c r="B492" s="74"/>
      <c r="C492" s="82" t="s">
        <v>213</v>
      </c>
      <c r="D492" s="83"/>
      <c r="E492" s="73" t="s">
        <v>288</v>
      </c>
    </row>
    <row r="493" spans="1:8" s="9" customFormat="1" ht="3.75" customHeight="1" x14ac:dyDescent="0.25">
      <c r="A493" s="74"/>
      <c r="B493" s="74"/>
      <c r="C493" s="10"/>
      <c r="D493" s="10"/>
      <c r="E493" s="73"/>
    </row>
    <row r="494" spans="1:8" s="9" customFormat="1" ht="15" x14ac:dyDescent="0.25">
      <c r="A494" s="74"/>
      <c r="B494" s="74"/>
      <c r="C494" s="10"/>
      <c r="D494" s="84"/>
      <c r="E494" s="73" t="s">
        <v>289</v>
      </c>
    </row>
    <row r="495" spans="1:8" s="9" customFormat="1" ht="3.75" customHeight="1" thickBot="1" x14ac:dyDescent="0.3">
      <c r="A495" s="74"/>
      <c r="B495" s="74"/>
      <c r="C495" s="10"/>
      <c r="D495" s="10"/>
      <c r="E495" s="132" t="s">
        <v>290</v>
      </c>
      <c r="F495" s="132"/>
      <c r="G495" s="132"/>
    </row>
    <row r="496" spans="1:8" s="9" customFormat="1" ht="15" customHeight="1" thickBot="1" x14ac:dyDescent="0.3">
      <c r="A496" s="85"/>
      <c r="B496" s="86"/>
      <c r="C496" s="10"/>
      <c r="D496" s="87"/>
      <c r="E496" s="788" t="s">
        <v>291</v>
      </c>
      <c r="F496" s="789"/>
      <c r="G496" s="146"/>
      <c r="H496" s="146"/>
    </row>
    <row r="497" spans="1:31" ht="16.5" thickBot="1" x14ac:dyDescent="0.3"/>
    <row r="498" spans="1:31" ht="15" customHeight="1" x14ac:dyDescent="0.25">
      <c r="A498" s="762" t="s">
        <v>301</v>
      </c>
      <c r="B498" s="765" t="s">
        <v>384</v>
      </c>
      <c r="C498" s="766"/>
      <c r="D498" s="766"/>
      <c r="E498" s="766"/>
      <c r="F498" s="766"/>
      <c r="G498" s="766"/>
      <c r="H498" s="767"/>
      <c r="I498" s="245"/>
      <c r="J498" s="188"/>
      <c r="K498" s="188"/>
      <c r="L498" s="188"/>
      <c r="M498" s="188"/>
      <c r="N498" s="188"/>
      <c r="O498" s="188"/>
      <c r="P498" s="189"/>
    </row>
    <row r="499" spans="1:31" ht="85.5" customHeight="1" x14ac:dyDescent="0.25">
      <c r="A499" s="763"/>
      <c r="B499" s="768" t="s">
        <v>392</v>
      </c>
      <c r="C499" s="769"/>
      <c r="D499" s="769"/>
      <c r="E499" s="769"/>
      <c r="F499" s="769"/>
      <c r="G499" s="769"/>
      <c r="H499" s="770"/>
      <c r="I499" s="244"/>
      <c r="J499" s="179"/>
      <c r="K499" s="179"/>
      <c r="L499" s="179"/>
      <c r="M499" s="179"/>
      <c r="N499" s="179"/>
      <c r="O499" s="179"/>
      <c r="P499" s="189"/>
    </row>
    <row r="500" spans="1:31" ht="131.25" customHeight="1" x14ac:dyDescent="0.25">
      <c r="A500" s="763"/>
      <c r="B500" s="768" t="s">
        <v>498</v>
      </c>
      <c r="C500" s="769"/>
      <c r="D500" s="769"/>
      <c r="E500" s="769"/>
      <c r="F500" s="769"/>
      <c r="G500" s="769"/>
      <c r="H500" s="770"/>
      <c r="I500" s="244"/>
      <c r="J500" s="179"/>
      <c r="K500" s="179"/>
      <c r="L500" s="179"/>
      <c r="M500" s="179"/>
      <c r="N500" s="179"/>
      <c r="O500" s="179"/>
      <c r="P500" s="189"/>
    </row>
    <row r="501" spans="1:31" ht="57" customHeight="1" x14ac:dyDescent="0.25">
      <c r="A501" s="763"/>
      <c r="B501" s="768" t="s">
        <v>499</v>
      </c>
      <c r="C501" s="769"/>
      <c r="D501" s="769"/>
      <c r="E501" s="769"/>
      <c r="F501" s="769"/>
      <c r="G501" s="769"/>
      <c r="H501" s="770"/>
      <c r="I501" s="244"/>
      <c r="J501" s="179"/>
      <c r="K501" s="179"/>
      <c r="L501" s="179"/>
      <c r="M501" s="179"/>
      <c r="N501" s="179"/>
      <c r="O501" s="179"/>
      <c r="P501" s="189"/>
    </row>
    <row r="502" spans="1:31" ht="18.75" customHeight="1" x14ac:dyDescent="0.25">
      <c r="A502" s="763"/>
      <c r="B502" s="771" t="s">
        <v>385</v>
      </c>
      <c r="C502" s="772"/>
      <c r="D502" s="772"/>
      <c r="E502" s="772"/>
      <c r="F502" s="772"/>
      <c r="G502" s="772"/>
      <c r="H502" s="773"/>
      <c r="I502" s="246"/>
      <c r="J502" s="178"/>
      <c r="K502" s="178"/>
      <c r="L502" s="178"/>
      <c r="M502" s="178"/>
      <c r="N502" s="178"/>
      <c r="O502" s="178"/>
      <c r="P502" s="189"/>
    </row>
    <row r="503" spans="1:31" ht="15.75" customHeight="1" thickBot="1" x14ac:dyDescent="0.3">
      <c r="A503" s="764"/>
      <c r="B503" s="774" t="s">
        <v>501</v>
      </c>
      <c r="C503" s="775"/>
      <c r="D503" s="775"/>
      <c r="E503" s="775"/>
      <c r="F503" s="775"/>
      <c r="G503" s="775"/>
      <c r="H503" s="776"/>
      <c r="I503" s="245"/>
      <c r="J503" s="188"/>
      <c r="K503" s="188"/>
      <c r="L503" s="188"/>
      <c r="M503" s="188"/>
      <c r="N503" s="188"/>
      <c r="O503" s="188"/>
      <c r="P503" s="189"/>
      <c r="Q503" s="189"/>
      <c r="R503" s="189"/>
      <c r="S503" s="189"/>
      <c r="T503" s="189"/>
      <c r="U503" s="189"/>
      <c r="V503" s="189"/>
      <c r="W503" s="189"/>
      <c r="X503" s="189"/>
      <c r="Y503" s="189"/>
      <c r="Z503" s="189"/>
      <c r="AA503" s="189"/>
      <c r="AB503" s="189"/>
      <c r="AC503" s="189"/>
      <c r="AD503" s="189"/>
      <c r="AE503" s="189"/>
    </row>
  </sheetData>
  <sheetProtection algorithmName="SHA-512" hashValue="MOqphMnWrKpUcCoR3xGwGSCWMSROJINmZVpxlCm2ngYsuTogMmPUKz1/HR+7SnDUeR6Ebz46sWTZdSrg+41tVg==" saltValue="E0iddYXvcYp5PyPtUoAg4g==" spinCount="100000" sheet="1" objects="1" scenarios="1"/>
  <mergeCells count="65">
    <mergeCell ref="A362:A369"/>
    <mergeCell ref="A371:A379"/>
    <mergeCell ref="A370:D370"/>
    <mergeCell ref="E496:F496"/>
    <mergeCell ref="A431:A432"/>
    <mergeCell ref="A394:A402"/>
    <mergeCell ref="A403:A405"/>
    <mergeCell ref="A415:A419"/>
    <mergeCell ref="A414:C414"/>
    <mergeCell ref="A429:C429"/>
    <mergeCell ref="A446:C446"/>
    <mergeCell ref="A447:C447"/>
    <mergeCell ref="A430:D430"/>
    <mergeCell ref="A433:D433"/>
    <mergeCell ref="A1:E1"/>
    <mergeCell ref="A187:A202"/>
    <mergeCell ref="A16:A17"/>
    <mergeCell ref="A18:A20"/>
    <mergeCell ref="A22:A27"/>
    <mergeCell ref="A28:A33"/>
    <mergeCell ref="A45:A82"/>
    <mergeCell ref="A83:A97"/>
    <mergeCell ref="A100:A118"/>
    <mergeCell ref="A163:A165"/>
    <mergeCell ref="A166:A172"/>
    <mergeCell ref="A173:A186"/>
    <mergeCell ref="C2:D2"/>
    <mergeCell ref="A8:A9"/>
    <mergeCell ref="A5:C5"/>
    <mergeCell ref="A42:C42"/>
    <mergeCell ref="A213:A219"/>
    <mergeCell ref="A223:A227"/>
    <mergeCell ref="B232:E232"/>
    <mergeCell ref="A220:D220"/>
    <mergeCell ref="A229:A266"/>
    <mergeCell ref="A228:E228"/>
    <mergeCell ref="A212:C212"/>
    <mergeCell ref="A11:A12"/>
    <mergeCell ref="A13:A15"/>
    <mergeCell ref="A121:A148"/>
    <mergeCell ref="A151:A157"/>
    <mergeCell ref="A158:A162"/>
    <mergeCell ref="A498:A503"/>
    <mergeCell ref="B498:H498"/>
    <mergeCell ref="B499:H499"/>
    <mergeCell ref="B500:H500"/>
    <mergeCell ref="B501:H501"/>
    <mergeCell ref="B502:H502"/>
    <mergeCell ref="B503:H503"/>
    <mergeCell ref="A270:A289"/>
    <mergeCell ref="A291:A298"/>
    <mergeCell ref="B469:B470"/>
    <mergeCell ref="A267:D267"/>
    <mergeCell ref="B460:D460"/>
    <mergeCell ref="A392:C392"/>
    <mergeCell ref="A299:A300"/>
    <mergeCell ref="A303:A323"/>
    <mergeCell ref="A290:D290"/>
    <mergeCell ref="B465:B468"/>
    <mergeCell ref="A361:D361"/>
    <mergeCell ref="A393:D393"/>
    <mergeCell ref="A324:A330"/>
    <mergeCell ref="A360:C360"/>
    <mergeCell ref="A332:A342"/>
    <mergeCell ref="A391:C391"/>
  </mergeCells>
  <conditionalFormatting sqref="E6:E9 E108:E122">
    <cfRule type="cellIs" dxfId="169" priority="96" operator="equal">
      <formula>"N"</formula>
    </cfRule>
  </conditionalFormatting>
  <conditionalFormatting sqref="E11:E12">
    <cfRule type="cellIs" dxfId="168" priority="95" operator="equal">
      <formula>"N"</formula>
    </cfRule>
  </conditionalFormatting>
  <conditionalFormatting sqref="E16">
    <cfRule type="cellIs" dxfId="167" priority="94" operator="equal">
      <formula>"N"</formula>
    </cfRule>
  </conditionalFormatting>
  <conditionalFormatting sqref="E18">
    <cfRule type="cellIs" dxfId="166" priority="93" operator="equal">
      <formula>"N"</formula>
    </cfRule>
  </conditionalFormatting>
  <conditionalFormatting sqref="E20">
    <cfRule type="cellIs" dxfId="165" priority="92" operator="equal">
      <formula>"N"</formula>
    </cfRule>
  </conditionalFormatting>
  <conditionalFormatting sqref="E22">
    <cfRule type="cellIs" dxfId="164" priority="91" operator="equal">
      <formula>"N"</formula>
    </cfRule>
  </conditionalFormatting>
  <conditionalFormatting sqref="E25">
    <cfRule type="cellIs" dxfId="163" priority="90" operator="equal">
      <formula>"N"</formula>
    </cfRule>
  </conditionalFormatting>
  <conditionalFormatting sqref="E28:E29">
    <cfRule type="cellIs" dxfId="162" priority="89" operator="equal">
      <formula>"N"</formula>
    </cfRule>
  </conditionalFormatting>
  <conditionalFormatting sqref="E43:E45">
    <cfRule type="cellIs" dxfId="161" priority="88" operator="equal">
      <formula>"N"</formula>
    </cfRule>
  </conditionalFormatting>
  <conditionalFormatting sqref="E47:E48">
    <cfRule type="cellIs" dxfId="160" priority="87" operator="equal">
      <formula>"N"</formula>
    </cfRule>
  </conditionalFormatting>
  <conditionalFormatting sqref="E50">
    <cfRule type="cellIs" dxfId="159" priority="86" operator="equal">
      <formula>"N"</formula>
    </cfRule>
  </conditionalFormatting>
  <conditionalFormatting sqref="E53:E55">
    <cfRule type="cellIs" dxfId="158" priority="85" operator="equal">
      <formula>"N"</formula>
    </cfRule>
  </conditionalFormatting>
  <conditionalFormatting sqref="E58:E67">
    <cfRule type="cellIs" dxfId="157" priority="84" operator="equal">
      <formula>"N"</formula>
    </cfRule>
  </conditionalFormatting>
  <conditionalFormatting sqref="E69">
    <cfRule type="cellIs" dxfId="156" priority="83" operator="equal">
      <formula>"N"</formula>
    </cfRule>
  </conditionalFormatting>
  <conditionalFormatting sqref="E71:E79">
    <cfRule type="cellIs" dxfId="155" priority="82" operator="equal">
      <formula>"N"</formula>
    </cfRule>
  </conditionalFormatting>
  <conditionalFormatting sqref="E83:E84">
    <cfRule type="cellIs" dxfId="154" priority="81" operator="equal">
      <formula>"N"</formula>
    </cfRule>
  </conditionalFormatting>
  <conditionalFormatting sqref="E88:E89">
    <cfRule type="cellIs" dxfId="153" priority="80" operator="equal">
      <formula>"N"</formula>
    </cfRule>
  </conditionalFormatting>
  <conditionalFormatting sqref="E91:E93">
    <cfRule type="cellIs" dxfId="152" priority="79" operator="equal">
      <formula>"N"</formula>
    </cfRule>
  </conditionalFormatting>
  <conditionalFormatting sqref="E97:E101">
    <cfRule type="cellIs" dxfId="151" priority="78" operator="equal">
      <formula>"N"</formula>
    </cfRule>
  </conditionalFormatting>
  <conditionalFormatting sqref="E104:E106">
    <cfRule type="cellIs" dxfId="150" priority="77" operator="equal">
      <formula>"N"</formula>
    </cfRule>
  </conditionalFormatting>
  <conditionalFormatting sqref="E124">
    <cfRule type="cellIs" dxfId="149" priority="76" operator="equal">
      <formula>"N"</formula>
    </cfRule>
  </conditionalFormatting>
  <conditionalFormatting sqref="E126:E127">
    <cfRule type="cellIs" dxfId="148" priority="75" operator="equal">
      <formula>"N"</formula>
    </cfRule>
  </conditionalFormatting>
  <conditionalFormatting sqref="E129">
    <cfRule type="cellIs" dxfId="147" priority="74" operator="equal">
      <formula>"N"</formula>
    </cfRule>
  </conditionalFormatting>
  <conditionalFormatting sqref="E131:E139">
    <cfRule type="cellIs" dxfId="146" priority="73" operator="equal">
      <formula>"N"</formula>
    </cfRule>
  </conditionalFormatting>
  <conditionalFormatting sqref="E141:E143">
    <cfRule type="cellIs" dxfId="145" priority="72" operator="equal">
      <formula>"N"</formula>
    </cfRule>
  </conditionalFormatting>
  <conditionalFormatting sqref="E145:E146">
    <cfRule type="cellIs" dxfId="144" priority="71" operator="equal">
      <formula>"N"</formula>
    </cfRule>
  </conditionalFormatting>
  <conditionalFormatting sqref="E149:E157">
    <cfRule type="cellIs" dxfId="143" priority="70" operator="equal">
      <formula>"N"</formula>
    </cfRule>
  </conditionalFormatting>
  <conditionalFormatting sqref="E159">
    <cfRule type="cellIs" dxfId="142" priority="69" operator="equal">
      <formula>"N"</formula>
    </cfRule>
  </conditionalFormatting>
  <conditionalFormatting sqref="E162 E164">
    <cfRule type="cellIs" dxfId="141" priority="68" operator="equal">
      <formula>"N"</formula>
    </cfRule>
  </conditionalFormatting>
  <conditionalFormatting sqref="E171:E172">
    <cfRule type="cellIs" dxfId="140" priority="67" operator="equal">
      <formula>"N"</formula>
    </cfRule>
  </conditionalFormatting>
  <conditionalFormatting sqref="E175">
    <cfRule type="cellIs" dxfId="139" priority="66" operator="equal">
      <formula>"N"</formula>
    </cfRule>
  </conditionalFormatting>
  <conditionalFormatting sqref="E179:E182">
    <cfRule type="cellIs" dxfId="138" priority="65" operator="equal">
      <formula>"N"</formula>
    </cfRule>
  </conditionalFormatting>
  <conditionalFormatting sqref="E187:E190">
    <cfRule type="cellIs" dxfId="137" priority="64" operator="equal">
      <formula>"N"</formula>
    </cfRule>
  </conditionalFormatting>
  <conditionalFormatting sqref="E193 E195">
    <cfRule type="cellIs" dxfId="136" priority="63" operator="equal">
      <formula>"N"</formula>
    </cfRule>
  </conditionalFormatting>
  <conditionalFormatting sqref="E198">
    <cfRule type="cellIs" dxfId="135" priority="62" operator="equal">
      <formula>"N"</formula>
    </cfRule>
  </conditionalFormatting>
  <conditionalFormatting sqref="E200">
    <cfRule type="cellIs" dxfId="134" priority="61" operator="equal">
      <formula>"N"</formula>
    </cfRule>
  </conditionalFormatting>
  <conditionalFormatting sqref="E213:E218">
    <cfRule type="cellIs" dxfId="133" priority="60" operator="equal">
      <formula>"N"</formula>
    </cfRule>
  </conditionalFormatting>
  <conditionalFormatting sqref="E221:E224">
    <cfRule type="cellIs" dxfId="132" priority="59" operator="equal">
      <formula>"N"</formula>
    </cfRule>
  </conditionalFormatting>
  <conditionalFormatting sqref="E226:E227 E229:E230">
    <cfRule type="cellIs" dxfId="131" priority="58" operator="equal">
      <formula>"N"</formula>
    </cfRule>
  </conditionalFormatting>
  <conditionalFormatting sqref="E233:E239">
    <cfRule type="cellIs" dxfId="130" priority="57" operator="equal">
      <formula>"N"</formula>
    </cfRule>
  </conditionalFormatting>
  <conditionalFormatting sqref="E241:E254">
    <cfRule type="cellIs" dxfId="129" priority="56" operator="equal">
      <formula>"N"</formula>
    </cfRule>
  </conditionalFormatting>
  <conditionalFormatting sqref="E256:E258">
    <cfRule type="cellIs" dxfId="128" priority="55" operator="equal">
      <formula>"N"</formula>
    </cfRule>
  </conditionalFormatting>
  <conditionalFormatting sqref="E265:E266">
    <cfRule type="cellIs" dxfId="127" priority="54" operator="equal">
      <formula>"N"</formula>
    </cfRule>
  </conditionalFormatting>
  <conditionalFormatting sqref="E268:E272">
    <cfRule type="cellIs" dxfId="126" priority="53" operator="equal">
      <formula>"N"</formula>
    </cfRule>
  </conditionalFormatting>
  <conditionalFormatting sqref="E274">
    <cfRule type="cellIs" dxfId="125" priority="52" operator="equal">
      <formula>"N"</formula>
    </cfRule>
  </conditionalFormatting>
  <conditionalFormatting sqref="E279">
    <cfRule type="cellIs" dxfId="124" priority="51" operator="equal">
      <formula>"N"</formula>
    </cfRule>
  </conditionalFormatting>
  <conditionalFormatting sqref="E286:E287">
    <cfRule type="cellIs" dxfId="123" priority="50" operator="equal">
      <formula>"N"</formula>
    </cfRule>
  </conditionalFormatting>
  <conditionalFormatting sqref="E289">
    <cfRule type="cellIs" dxfId="122" priority="49" operator="equal">
      <formula>"N"</formula>
    </cfRule>
  </conditionalFormatting>
  <conditionalFormatting sqref="E291:E292">
    <cfRule type="cellIs" dxfId="121" priority="48" operator="equal">
      <formula>"N"</formula>
    </cfRule>
  </conditionalFormatting>
  <conditionalFormatting sqref="E294:E298">
    <cfRule type="cellIs" dxfId="120" priority="47" operator="equal">
      <formula>"N"</formula>
    </cfRule>
  </conditionalFormatting>
  <conditionalFormatting sqref="E301:E305">
    <cfRule type="cellIs" dxfId="119" priority="46" operator="equal">
      <formula>"N"</formula>
    </cfRule>
  </conditionalFormatting>
  <conditionalFormatting sqref="E307:E311">
    <cfRule type="cellIs" dxfId="118" priority="45" operator="equal">
      <formula>"N"</formula>
    </cfRule>
  </conditionalFormatting>
  <conditionalFormatting sqref="E319:E320">
    <cfRule type="cellIs" dxfId="117" priority="44" operator="equal">
      <formula>"N"</formula>
    </cfRule>
  </conditionalFormatting>
  <conditionalFormatting sqref="E322:E325">
    <cfRule type="cellIs" dxfId="116" priority="43" operator="equal">
      <formula>"N"</formula>
    </cfRule>
  </conditionalFormatting>
  <conditionalFormatting sqref="E328">
    <cfRule type="cellIs" dxfId="115" priority="42" operator="equal">
      <formula>"N"</formula>
    </cfRule>
  </conditionalFormatting>
  <conditionalFormatting sqref="E331">
    <cfRule type="cellIs" dxfId="114" priority="41" operator="equal">
      <formula>"N"</formula>
    </cfRule>
  </conditionalFormatting>
  <conditionalFormatting sqref="E336">
    <cfRule type="cellIs" dxfId="113" priority="40" operator="equal">
      <formula>"N"</formula>
    </cfRule>
  </conditionalFormatting>
  <conditionalFormatting sqref="E341:E342">
    <cfRule type="cellIs" dxfId="112" priority="39" operator="equal">
      <formula>"N"</formula>
    </cfRule>
  </conditionalFormatting>
  <conditionalFormatting sqref="E404">
    <cfRule type="cellIs" dxfId="111" priority="36" operator="equal">
      <formula>"N"</formula>
    </cfRule>
  </conditionalFormatting>
  <conditionalFormatting sqref="E402">
    <cfRule type="cellIs" dxfId="110" priority="37" operator="equal">
      <formula>"N"</formula>
    </cfRule>
  </conditionalFormatting>
  <conditionalFormatting sqref="E415:E416">
    <cfRule type="cellIs" dxfId="109" priority="35" operator="equal">
      <formula>"N"</formula>
    </cfRule>
  </conditionalFormatting>
  <conditionalFormatting sqref="E418">
    <cfRule type="cellIs" dxfId="108" priority="34" operator="equal">
      <formula>"N"</formula>
    </cfRule>
  </conditionalFormatting>
  <conditionalFormatting sqref="E431:E432">
    <cfRule type="cellIs" dxfId="107" priority="33" operator="equal">
      <formula>"N"</formula>
    </cfRule>
  </conditionalFormatting>
  <conditionalFormatting sqref="E434">
    <cfRule type="cellIs" dxfId="106" priority="32" operator="equal">
      <formula>"N"</formula>
    </cfRule>
  </conditionalFormatting>
  <conditionalFormatting sqref="E448:E451">
    <cfRule type="cellIs" dxfId="105" priority="31" operator="equal">
      <formula>"N"</formula>
    </cfRule>
  </conditionalFormatting>
  <conditionalFormatting sqref="D480">
    <cfRule type="cellIs" dxfId="104" priority="10" operator="equal">
      <formula>"OBLIGATORI"</formula>
    </cfRule>
    <cfRule type="cellIs" dxfId="103" priority="30" operator="equal">
      <formula>"NO ASSOLEIX"</formula>
    </cfRule>
  </conditionalFormatting>
  <conditionalFormatting sqref="D476">
    <cfRule type="cellIs" dxfId="102" priority="27" operator="equal">
      <formula>"NO ASSOLEIX"</formula>
    </cfRule>
  </conditionalFormatting>
  <conditionalFormatting sqref="D489">
    <cfRule type="cellIs" dxfId="101" priority="26" operator="equal">
      <formula>"NO ASSOLEIX"</formula>
    </cfRule>
  </conditionalFormatting>
  <conditionalFormatting sqref="E220">
    <cfRule type="cellIs" dxfId="100" priority="25" operator="equal">
      <formula>"N"</formula>
    </cfRule>
  </conditionalFormatting>
  <conditionalFormatting sqref="E194">
    <cfRule type="cellIs" dxfId="99" priority="9" operator="equal">
      <formula>"N"</formula>
    </cfRule>
  </conditionalFormatting>
  <conditionalFormatting sqref="E267">
    <cfRule type="cellIs" dxfId="98" priority="8" operator="equal">
      <formula>"N"</formula>
    </cfRule>
  </conditionalFormatting>
  <conditionalFormatting sqref="E361">
    <cfRule type="cellIs" dxfId="97" priority="7" operator="equal">
      <formula>"N"</formula>
    </cfRule>
  </conditionalFormatting>
  <conditionalFormatting sqref="E370">
    <cfRule type="cellIs" dxfId="96" priority="6" operator="equal">
      <formula>"N"</formula>
    </cfRule>
  </conditionalFormatting>
  <conditionalFormatting sqref="E362">
    <cfRule type="cellIs" dxfId="95" priority="5" operator="equal">
      <formula>"N"</formula>
    </cfRule>
  </conditionalFormatting>
  <conditionalFormatting sqref="E430">
    <cfRule type="cellIs" dxfId="94" priority="4" operator="equal">
      <formula>"N"</formula>
    </cfRule>
  </conditionalFormatting>
  <conditionalFormatting sqref="E433">
    <cfRule type="cellIs" dxfId="93" priority="3" operator="equal">
      <formula>"N"</formula>
    </cfRule>
  </conditionalFormatting>
  <conditionalFormatting sqref="E447">
    <cfRule type="cellIs" dxfId="92" priority="2" operator="equal">
      <formula>"N"</formula>
    </cfRule>
  </conditionalFormatting>
  <conditionalFormatting sqref="E393">
    <cfRule type="cellIs" dxfId="91" priority="1" operator="equal">
      <formula>"N"</formula>
    </cfRule>
  </conditionalFormatting>
  <dataValidations count="2">
    <dataValidation type="list" allowBlank="1" showInputMessage="1" showErrorMessage="1" error="Posar S/N" sqref="E159 E213:E219 E233:E266 E330:E342 E400:E405 E32:E33 E6:E30 E229:E231 E448:E451 E124 E126:E127 E129 E131:E139 E141:E143 E145:E146 E149:E157 E415:E419 E431:E432 E434 E221:E227 E43:E122 E162:E190 E268:E276 E396:E397 E361 E192:E202 E279:E328" xr:uid="{00000000-0002-0000-0400-000000000000}">
      <formula1>$E$2:$E$3</formula1>
    </dataValidation>
    <dataValidation type="list" allowBlank="1" showInputMessage="1" showErrorMessage="1" error="Posar S/N" sqref="E31 E393:E395 E160:E161 E433 E362:E379 E267 E123 E125 E128 E130 E140 E144 E147:E148 E158 E430 E220 E447 E191 E277:E278 E329 E398:E399" xr:uid="{00000000-0002-0000-0400-000001000000}">
      <formula1>Control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06"/>
  <sheetViews>
    <sheetView showGridLines="0" tabSelected="1" workbookViewId="0">
      <selection sqref="A1:E1"/>
    </sheetView>
  </sheetViews>
  <sheetFormatPr defaultRowHeight="15.75" x14ac:dyDescent="0.25"/>
  <cols>
    <col min="1" max="1" width="13.5703125" style="89" customWidth="1"/>
    <col min="2" max="2" width="5.42578125" style="90" customWidth="1"/>
    <col min="3" max="3" width="59.42578125" style="91" bestFit="1" customWidth="1"/>
    <col min="4" max="4" width="18" style="92" customWidth="1"/>
    <col min="5" max="5" width="14.42578125" style="93" customWidth="1"/>
    <col min="6" max="6" width="9.140625" style="2" customWidth="1"/>
    <col min="7" max="7" width="1.85546875" style="2" customWidth="1"/>
    <col min="8" max="8" width="9.140625" style="2" hidden="1" customWidth="1"/>
    <col min="9" max="16384" width="9.140625" style="2"/>
  </cols>
  <sheetData>
    <row r="1" spans="1:5" ht="21" x14ac:dyDescent="0.35">
      <c r="A1" s="716" t="s">
        <v>293</v>
      </c>
      <c r="B1" s="716"/>
      <c r="C1" s="716"/>
      <c r="D1" s="716"/>
      <c r="E1" s="716"/>
    </row>
    <row r="2" spans="1:5" s="5" customFormat="1" ht="47.25" thickBot="1" x14ac:dyDescent="0.75">
      <c r="A2" s="3"/>
      <c r="B2" s="4"/>
      <c r="C2" s="717" t="s">
        <v>300</v>
      </c>
      <c r="D2" s="717"/>
      <c r="E2" s="138" t="s">
        <v>10</v>
      </c>
    </row>
    <row r="3" spans="1:5" s="9" customFormat="1" thickBot="1" x14ac:dyDescent="0.3">
      <c r="A3" s="6" t="s">
        <v>0</v>
      </c>
      <c r="B3" s="7" t="s">
        <v>1</v>
      </c>
      <c r="C3" s="194" t="s">
        <v>2</v>
      </c>
      <c r="D3" s="212" t="s">
        <v>7</v>
      </c>
      <c r="E3" s="192" t="s">
        <v>19</v>
      </c>
    </row>
    <row r="4" spans="1:5" s="9" customFormat="1" thickBot="1" x14ac:dyDescent="0.3">
      <c r="A4" s="10"/>
      <c r="B4" s="11"/>
      <c r="C4" s="12"/>
      <c r="D4" s="136" t="s">
        <v>294</v>
      </c>
      <c r="E4" s="135" t="s">
        <v>295</v>
      </c>
    </row>
    <row r="5" spans="1:5" s="9" customFormat="1" ht="15.75" customHeight="1" thickBot="1" x14ac:dyDescent="0.3">
      <c r="A5" s="718" t="s">
        <v>8</v>
      </c>
      <c r="B5" s="719"/>
      <c r="C5" s="719"/>
      <c r="D5" s="147"/>
      <c r="E5" s="148"/>
    </row>
    <row r="6" spans="1:5" s="9" customFormat="1" ht="15" x14ac:dyDescent="0.25">
      <c r="A6" s="270" t="s">
        <v>9</v>
      </c>
      <c r="B6" s="13">
        <v>1</v>
      </c>
      <c r="C6" s="373" t="s">
        <v>228</v>
      </c>
      <c r="D6" s="389">
        <v>0</v>
      </c>
      <c r="E6" s="489" t="s">
        <v>19</v>
      </c>
    </row>
    <row r="7" spans="1:5" s="9" customFormat="1" ht="30" x14ac:dyDescent="0.25">
      <c r="A7" s="268" t="s">
        <v>11</v>
      </c>
      <c r="B7" s="14">
        <f t="shared" ref="B7:B33" si="0">B6+1</f>
        <v>2</v>
      </c>
      <c r="C7" s="364" t="s">
        <v>12</v>
      </c>
      <c r="D7" s="351">
        <v>0</v>
      </c>
      <c r="E7" s="473" t="s">
        <v>19</v>
      </c>
    </row>
    <row r="8" spans="1:5" s="9" customFormat="1" ht="30" x14ac:dyDescent="0.25">
      <c r="A8" s="720" t="s">
        <v>13</v>
      </c>
      <c r="B8" s="14">
        <f t="shared" si="0"/>
        <v>3</v>
      </c>
      <c r="C8" s="364" t="s">
        <v>14</v>
      </c>
      <c r="D8" s="351">
        <v>0</v>
      </c>
      <c r="E8" s="473" t="s">
        <v>19</v>
      </c>
    </row>
    <row r="9" spans="1:5" s="9" customFormat="1" ht="30" x14ac:dyDescent="0.25">
      <c r="A9" s="721"/>
      <c r="B9" s="14">
        <f t="shared" si="0"/>
        <v>4</v>
      </c>
      <c r="C9" s="37" t="s">
        <v>15</v>
      </c>
      <c r="D9" s="351">
        <v>0</v>
      </c>
      <c r="E9" s="473" t="s">
        <v>19</v>
      </c>
    </row>
    <row r="10" spans="1:5" s="9" customFormat="1" ht="30" x14ac:dyDescent="0.25">
      <c r="A10" s="270" t="s">
        <v>16</v>
      </c>
      <c r="B10" s="14">
        <f t="shared" si="0"/>
        <v>5</v>
      </c>
      <c r="C10" s="37" t="s">
        <v>17</v>
      </c>
      <c r="D10" s="15">
        <v>5</v>
      </c>
      <c r="E10" s="473" t="s">
        <v>19</v>
      </c>
    </row>
    <row r="11" spans="1:5" s="9" customFormat="1" ht="15" x14ac:dyDescent="0.25">
      <c r="A11" s="722" t="s">
        <v>18</v>
      </c>
      <c r="B11" s="14">
        <f t="shared" si="0"/>
        <v>6</v>
      </c>
      <c r="C11" s="37" t="s">
        <v>443</v>
      </c>
      <c r="D11" s="351">
        <v>0</v>
      </c>
      <c r="E11" s="473" t="s">
        <v>19</v>
      </c>
    </row>
    <row r="12" spans="1:5" s="9" customFormat="1" ht="30" x14ac:dyDescent="0.25">
      <c r="A12" s="723"/>
      <c r="B12" s="14">
        <f t="shared" si="0"/>
        <v>7</v>
      </c>
      <c r="C12" s="37" t="s">
        <v>485</v>
      </c>
      <c r="D12" s="351">
        <v>0</v>
      </c>
      <c r="E12" s="473" t="s">
        <v>19</v>
      </c>
    </row>
    <row r="13" spans="1:5" s="9" customFormat="1" ht="17.25" x14ac:dyDescent="0.25">
      <c r="A13" s="724" t="s">
        <v>306</v>
      </c>
      <c r="B13" s="14">
        <f t="shared" si="0"/>
        <v>8</v>
      </c>
      <c r="C13" s="37" t="s">
        <v>303</v>
      </c>
      <c r="D13" s="57">
        <v>5</v>
      </c>
      <c r="E13" s="473" t="s">
        <v>19</v>
      </c>
    </row>
    <row r="14" spans="1:5" s="9" customFormat="1" ht="32.25" x14ac:dyDescent="0.25">
      <c r="A14" s="724"/>
      <c r="B14" s="14">
        <f t="shared" si="0"/>
        <v>9</v>
      </c>
      <c r="C14" s="364" t="s">
        <v>304</v>
      </c>
      <c r="D14" s="57">
        <v>10</v>
      </c>
      <c r="E14" s="473" t="s">
        <v>19</v>
      </c>
    </row>
    <row r="15" spans="1:5" s="9" customFormat="1" ht="30" x14ac:dyDescent="0.25">
      <c r="A15" s="724"/>
      <c r="B15" s="14">
        <f t="shared" si="0"/>
        <v>10</v>
      </c>
      <c r="C15" s="364" t="s">
        <v>305</v>
      </c>
      <c r="D15" s="57">
        <v>5</v>
      </c>
      <c r="E15" s="473" t="s">
        <v>19</v>
      </c>
    </row>
    <row r="16" spans="1:5" s="9" customFormat="1" ht="30" x14ac:dyDescent="0.25">
      <c r="A16" s="725" t="s">
        <v>20</v>
      </c>
      <c r="B16" s="14">
        <f t="shared" si="0"/>
        <v>11</v>
      </c>
      <c r="C16" s="19" t="s">
        <v>229</v>
      </c>
      <c r="D16" s="39">
        <v>0</v>
      </c>
      <c r="E16" s="473" t="s">
        <v>19</v>
      </c>
    </row>
    <row r="17" spans="1:6" s="9" customFormat="1" ht="30" x14ac:dyDescent="0.25">
      <c r="A17" s="725"/>
      <c r="B17" s="14">
        <f t="shared" si="0"/>
        <v>12</v>
      </c>
      <c r="C17" s="19" t="s">
        <v>438</v>
      </c>
      <c r="D17" s="65">
        <v>10</v>
      </c>
      <c r="E17" s="473" t="s">
        <v>19</v>
      </c>
    </row>
    <row r="18" spans="1:6" s="9" customFormat="1" ht="15" x14ac:dyDescent="0.25">
      <c r="A18" s="725" t="s">
        <v>21</v>
      </c>
      <c r="B18" s="14">
        <f t="shared" si="0"/>
        <v>13</v>
      </c>
      <c r="C18" s="19" t="s">
        <v>22</v>
      </c>
      <c r="D18" s="206">
        <v>0</v>
      </c>
      <c r="E18" s="473" t="s">
        <v>19</v>
      </c>
    </row>
    <row r="19" spans="1:6" s="9" customFormat="1" ht="15" x14ac:dyDescent="0.25">
      <c r="A19" s="725"/>
      <c r="B19" s="14">
        <f t="shared" si="0"/>
        <v>14</v>
      </c>
      <c r="C19" s="19" t="s">
        <v>23</v>
      </c>
      <c r="D19" s="57">
        <v>5</v>
      </c>
      <c r="E19" s="473" t="s">
        <v>19</v>
      </c>
    </row>
    <row r="20" spans="1:6" s="9" customFormat="1" ht="30" x14ac:dyDescent="0.25">
      <c r="A20" s="725"/>
      <c r="B20" s="14">
        <f t="shared" si="0"/>
        <v>15</v>
      </c>
      <c r="C20" s="19" t="s">
        <v>219</v>
      </c>
      <c r="D20" s="39">
        <v>0</v>
      </c>
      <c r="E20" s="473" t="s">
        <v>19</v>
      </c>
    </row>
    <row r="21" spans="1:6" s="9" customFormat="1" ht="15" x14ac:dyDescent="0.25">
      <c r="A21" s="268" t="s">
        <v>24</v>
      </c>
      <c r="B21" s="14">
        <f t="shared" si="0"/>
        <v>16</v>
      </c>
      <c r="C21" s="19" t="s">
        <v>25</v>
      </c>
      <c r="D21" s="57">
        <v>5</v>
      </c>
      <c r="E21" s="473" t="s">
        <v>19</v>
      </c>
    </row>
    <row r="22" spans="1:6" s="9" customFormat="1" ht="60" x14ac:dyDescent="0.25">
      <c r="A22" s="725" t="s">
        <v>26</v>
      </c>
      <c r="B22" s="14">
        <f t="shared" si="0"/>
        <v>17</v>
      </c>
      <c r="C22" s="364" t="s">
        <v>387</v>
      </c>
      <c r="D22" s="39">
        <v>0</v>
      </c>
      <c r="E22" s="494" t="s">
        <v>19</v>
      </c>
      <c r="F22" s="139"/>
    </row>
    <row r="23" spans="1:6" s="9" customFormat="1" ht="60" x14ac:dyDescent="0.25">
      <c r="A23" s="725"/>
      <c r="B23" s="14">
        <f t="shared" si="0"/>
        <v>18</v>
      </c>
      <c r="C23" s="364" t="s">
        <v>388</v>
      </c>
      <c r="D23" s="39">
        <v>0</v>
      </c>
      <c r="E23" s="494" t="s">
        <v>19</v>
      </c>
      <c r="F23" s="137"/>
    </row>
    <row r="24" spans="1:6" s="9" customFormat="1" ht="15" x14ac:dyDescent="0.25">
      <c r="A24" s="725"/>
      <c r="B24" s="14">
        <f t="shared" si="0"/>
        <v>19</v>
      </c>
      <c r="C24" s="362" t="s">
        <v>386</v>
      </c>
      <c r="D24" s="57">
        <v>20</v>
      </c>
      <c r="E24" s="473" t="s">
        <v>19</v>
      </c>
    </row>
    <row r="25" spans="1:6" s="9" customFormat="1" ht="45" x14ac:dyDescent="0.25">
      <c r="A25" s="725"/>
      <c r="B25" s="14">
        <f t="shared" si="0"/>
        <v>20</v>
      </c>
      <c r="C25" s="364" t="s">
        <v>486</v>
      </c>
      <c r="D25" s="206">
        <v>0</v>
      </c>
      <c r="E25" s="475" t="s">
        <v>19</v>
      </c>
    </row>
    <row r="26" spans="1:6" s="9" customFormat="1" ht="45" x14ac:dyDescent="0.25">
      <c r="A26" s="725"/>
      <c r="B26" s="14">
        <f t="shared" si="0"/>
        <v>21</v>
      </c>
      <c r="C26" s="364" t="s">
        <v>27</v>
      </c>
      <c r="D26" s="57">
        <v>10</v>
      </c>
      <c r="E26" s="473" t="s">
        <v>19</v>
      </c>
    </row>
    <row r="27" spans="1:6" s="9" customFormat="1" ht="15" x14ac:dyDescent="0.25">
      <c r="A27" s="725"/>
      <c r="B27" s="14">
        <f t="shared" si="0"/>
        <v>22</v>
      </c>
      <c r="C27" s="415" t="s">
        <v>28</v>
      </c>
      <c r="D27" s="57">
        <v>20</v>
      </c>
      <c r="E27" s="473" t="s">
        <v>19</v>
      </c>
    </row>
    <row r="28" spans="1:6" s="9" customFormat="1" ht="15" x14ac:dyDescent="0.25">
      <c r="A28" s="725" t="s">
        <v>29</v>
      </c>
      <c r="B28" s="14">
        <f t="shared" si="0"/>
        <v>23</v>
      </c>
      <c r="C28" s="37" t="s">
        <v>30</v>
      </c>
      <c r="D28" s="39">
        <v>0</v>
      </c>
      <c r="E28" s="473" t="s">
        <v>19</v>
      </c>
    </row>
    <row r="29" spans="1:6" s="9" customFormat="1" ht="15" x14ac:dyDescent="0.25">
      <c r="A29" s="725"/>
      <c r="B29" s="14">
        <f t="shared" si="0"/>
        <v>24</v>
      </c>
      <c r="C29" s="37" t="s">
        <v>444</v>
      </c>
      <c r="D29" s="39">
        <v>0</v>
      </c>
      <c r="E29" s="473" t="s">
        <v>19</v>
      </c>
    </row>
    <row r="30" spans="1:6" s="9" customFormat="1" ht="30" x14ac:dyDescent="0.25">
      <c r="A30" s="725"/>
      <c r="B30" s="14">
        <f t="shared" si="0"/>
        <v>25</v>
      </c>
      <c r="C30" s="37" t="s">
        <v>31</v>
      </c>
      <c r="D30" s="57">
        <v>5</v>
      </c>
      <c r="E30" s="473" t="s">
        <v>19</v>
      </c>
    </row>
    <row r="31" spans="1:6" s="9" customFormat="1" ht="15" x14ac:dyDescent="0.25">
      <c r="A31" s="722"/>
      <c r="B31" s="14">
        <f t="shared" si="0"/>
        <v>26</v>
      </c>
      <c r="C31" s="416" t="s">
        <v>487</v>
      </c>
      <c r="D31" s="57">
        <v>10</v>
      </c>
      <c r="E31" s="473" t="s">
        <v>19</v>
      </c>
    </row>
    <row r="32" spans="1:6" s="9" customFormat="1" ht="45" x14ac:dyDescent="0.25">
      <c r="A32" s="722"/>
      <c r="B32" s="14">
        <f t="shared" si="0"/>
        <v>27</v>
      </c>
      <c r="C32" s="365" t="s">
        <v>376</v>
      </c>
      <c r="D32" s="211">
        <v>20</v>
      </c>
      <c r="E32" s="473" t="s">
        <v>19</v>
      </c>
    </row>
    <row r="33" spans="1:5" s="9" customFormat="1" ht="30.75" thickBot="1" x14ac:dyDescent="0.3">
      <c r="A33" s="726"/>
      <c r="B33" s="21">
        <f t="shared" si="0"/>
        <v>28</v>
      </c>
      <c r="C33" s="417" t="s">
        <v>32</v>
      </c>
      <c r="D33" s="152">
        <v>5</v>
      </c>
      <c r="E33" s="474" t="s">
        <v>19</v>
      </c>
    </row>
    <row r="34" spans="1:5" s="9" customFormat="1" thickBot="1" x14ac:dyDescent="0.3">
      <c r="A34" s="22"/>
      <c r="B34" s="23"/>
      <c r="C34" s="201" t="s">
        <v>221</v>
      </c>
      <c r="D34" s="200">
        <v>135</v>
      </c>
      <c r="E34" s="8"/>
    </row>
    <row r="35" spans="1:5" s="9" customFormat="1" thickBot="1" x14ac:dyDescent="0.3">
      <c r="A35" s="22"/>
      <c r="B35" s="23"/>
      <c r="C35" s="198" t="s">
        <v>224</v>
      </c>
      <c r="D35" s="199">
        <f>SUMIF($E$6:$E$33,"S",D6:D33)</f>
        <v>0</v>
      </c>
      <c r="E35" s="8"/>
    </row>
    <row r="36" spans="1:5" s="9" customFormat="1" thickBot="1" x14ac:dyDescent="0.3">
      <c r="A36" s="22"/>
      <c r="B36" s="23"/>
      <c r="C36" s="24"/>
      <c r="D36" s="196">
        <f>D35/D34</f>
        <v>0</v>
      </c>
      <c r="E36" s="8"/>
    </row>
    <row r="37" spans="1:5" s="9" customFormat="1" thickBot="1" x14ac:dyDescent="0.3">
      <c r="A37" s="22"/>
      <c r="B37" s="23"/>
      <c r="C37" s="25"/>
      <c r="D37" s="26"/>
      <c r="E37" s="8"/>
    </row>
    <row r="38" spans="1:5" s="9" customFormat="1" thickBot="1" x14ac:dyDescent="0.3">
      <c r="A38" s="27"/>
      <c r="B38" s="28"/>
      <c r="C38" s="208" t="s">
        <v>222</v>
      </c>
      <c r="D38" s="203">
        <f>COUNTIF(D6:D33,"=0")</f>
        <v>14</v>
      </c>
      <c r="E38" s="29"/>
    </row>
    <row r="39" spans="1:5" s="32" customFormat="1" thickBot="1" x14ac:dyDescent="0.3">
      <c r="A39" s="30"/>
      <c r="B39" s="28"/>
      <c r="C39" s="209" t="s">
        <v>223</v>
      </c>
      <c r="D39" s="205">
        <f>COUNTIFS(D6:D33,"=0",$E$6:$E$33,"=S")</f>
        <v>0</v>
      </c>
      <c r="E39" s="31"/>
    </row>
    <row r="40" spans="1:5" s="32" customFormat="1" thickBot="1" x14ac:dyDescent="0.3">
      <c r="A40" s="30"/>
      <c r="B40" s="28"/>
      <c r="C40" s="33"/>
      <c r="D40" s="195">
        <f>D39/D38</f>
        <v>0</v>
      </c>
      <c r="E40" s="31"/>
    </row>
    <row r="41" spans="1:5" s="9" customFormat="1" thickBot="1" x14ac:dyDescent="0.3">
      <c r="A41" s="10"/>
      <c r="B41" s="34"/>
      <c r="C41" s="35"/>
      <c r="D41" s="10"/>
      <c r="E41" s="36"/>
    </row>
    <row r="42" spans="1:5" s="9" customFormat="1" ht="15.75" customHeight="1" thickBot="1" x14ac:dyDescent="0.3">
      <c r="A42" s="718" t="s">
        <v>354</v>
      </c>
      <c r="B42" s="719"/>
      <c r="C42" s="719"/>
      <c r="D42" s="147"/>
      <c r="E42" s="148"/>
    </row>
    <row r="43" spans="1:5" s="9" customFormat="1" ht="30" x14ac:dyDescent="0.25">
      <c r="A43" s="271" t="s">
        <v>33</v>
      </c>
      <c r="B43" s="13">
        <f>B33+1</f>
        <v>29</v>
      </c>
      <c r="C43" s="394" t="s">
        <v>488</v>
      </c>
      <c r="D43" s="206">
        <v>0</v>
      </c>
      <c r="E43" s="473" t="s">
        <v>19</v>
      </c>
    </row>
    <row r="44" spans="1:5" s="9" customFormat="1" ht="30" x14ac:dyDescent="0.25">
      <c r="A44" s="269" t="s">
        <v>11</v>
      </c>
      <c r="B44" s="14">
        <f>B43+1</f>
        <v>30</v>
      </c>
      <c r="C44" s="37" t="s">
        <v>395</v>
      </c>
      <c r="D44" s="39">
        <v>0</v>
      </c>
      <c r="E44" s="473" t="s">
        <v>19</v>
      </c>
    </row>
    <row r="45" spans="1:5" s="9" customFormat="1" ht="45" x14ac:dyDescent="0.25">
      <c r="A45" s="715" t="s">
        <v>34</v>
      </c>
      <c r="B45" s="14">
        <f t="shared" ref="B45:B108" si="1">B44+1</f>
        <v>31</v>
      </c>
      <c r="C45" s="37" t="s">
        <v>489</v>
      </c>
      <c r="D45" s="39">
        <v>0</v>
      </c>
      <c r="E45" s="473" t="s">
        <v>19</v>
      </c>
    </row>
    <row r="46" spans="1:5" s="9" customFormat="1" ht="15" x14ac:dyDescent="0.25">
      <c r="A46" s="715"/>
      <c r="B46" s="14">
        <f t="shared" si="1"/>
        <v>32</v>
      </c>
      <c r="C46" s="37" t="s">
        <v>490</v>
      </c>
      <c r="D46" s="57">
        <v>15</v>
      </c>
      <c r="E46" s="473" t="s">
        <v>19</v>
      </c>
    </row>
    <row r="47" spans="1:5" s="9" customFormat="1" ht="15" x14ac:dyDescent="0.25">
      <c r="A47" s="715"/>
      <c r="B47" s="14">
        <f t="shared" si="1"/>
        <v>33</v>
      </c>
      <c r="C47" s="37" t="s">
        <v>35</v>
      </c>
      <c r="D47" s="39">
        <v>0</v>
      </c>
      <c r="E47" s="473" t="s">
        <v>19</v>
      </c>
    </row>
    <row r="48" spans="1:5" s="9" customFormat="1" ht="15" x14ac:dyDescent="0.25">
      <c r="A48" s="715"/>
      <c r="B48" s="14">
        <f t="shared" si="1"/>
        <v>34</v>
      </c>
      <c r="C48" s="37" t="s">
        <v>36</v>
      </c>
      <c r="D48" s="39">
        <v>0</v>
      </c>
      <c r="E48" s="473" t="s">
        <v>19</v>
      </c>
    </row>
    <row r="49" spans="1:5" s="9" customFormat="1" ht="30" x14ac:dyDescent="0.25">
      <c r="A49" s="715"/>
      <c r="B49" s="14">
        <f t="shared" si="1"/>
        <v>35</v>
      </c>
      <c r="C49" s="37" t="s">
        <v>414</v>
      </c>
      <c r="D49" s="57">
        <v>15</v>
      </c>
      <c r="E49" s="473" t="s">
        <v>19</v>
      </c>
    </row>
    <row r="50" spans="1:5" s="9" customFormat="1" ht="45" x14ac:dyDescent="0.25">
      <c r="A50" s="715"/>
      <c r="B50" s="14">
        <f t="shared" si="1"/>
        <v>36</v>
      </c>
      <c r="C50" s="37" t="s">
        <v>37</v>
      </c>
      <c r="D50" s="39">
        <v>0</v>
      </c>
      <c r="E50" s="473" t="s">
        <v>19</v>
      </c>
    </row>
    <row r="51" spans="1:5" s="9" customFormat="1" ht="17.25" x14ac:dyDescent="0.25">
      <c r="A51" s="715"/>
      <c r="B51" s="14">
        <f t="shared" si="1"/>
        <v>37</v>
      </c>
      <c r="C51" s="37" t="s">
        <v>230</v>
      </c>
      <c r="D51" s="57">
        <v>15</v>
      </c>
      <c r="E51" s="473" t="s">
        <v>19</v>
      </c>
    </row>
    <row r="52" spans="1:5" s="9" customFormat="1" ht="30" x14ac:dyDescent="0.25">
      <c r="A52" s="715"/>
      <c r="B52" s="14">
        <f t="shared" si="1"/>
        <v>38</v>
      </c>
      <c r="C52" s="37" t="s">
        <v>38</v>
      </c>
      <c r="D52" s="57">
        <v>15</v>
      </c>
      <c r="E52" s="473" t="s">
        <v>19</v>
      </c>
    </row>
    <row r="53" spans="1:5" s="9" customFormat="1" ht="15" x14ac:dyDescent="0.25">
      <c r="A53" s="715"/>
      <c r="B53" s="14">
        <f t="shared" si="1"/>
        <v>39</v>
      </c>
      <c r="C53" s="37" t="s">
        <v>39</v>
      </c>
      <c r="D53" s="39">
        <v>0</v>
      </c>
      <c r="E53" s="473" t="s">
        <v>19</v>
      </c>
    </row>
    <row r="54" spans="1:5" s="9" customFormat="1" ht="15" x14ac:dyDescent="0.25">
      <c r="A54" s="715"/>
      <c r="B54" s="14">
        <f t="shared" si="1"/>
        <v>40</v>
      </c>
      <c r="C54" s="37" t="s">
        <v>40</v>
      </c>
      <c r="D54" s="39">
        <v>0</v>
      </c>
      <c r="E54" s="473" t="s">
        <v>19</v>
      </c>
    </row>
    <row r="55" spans="1:5" s="9" customFormat="1" ht="15" x14ac:dyDescent="0.25">
      <c r="A55" s="715"/>
      <c r="B55" s="14">
        <f t="shared" si="1"/>
        <v>41</v>
      </c>
      <c r="C55" s="37" t="s">
        <v>41</v>
      </c>
      <c r="D55" s="39">
        <v>0</v>
      </c>
      <c r="E55" s="473" t="s">
        <v>19</v>
      </c>
    </row>
    <row r="56" spans="1:5" s="9" customFormat="1" ht="15" x14ac:dyDescent="0.25">
      <c r="A56" s="715"/>
      <c r="B56" s="14">
        <f t="shared" si="1"/>
        <v>42</v>
      </c>
      <c r="C56" s="37" t="s">
        <v>445</v>
      </c>
      <c r="D56" s="57">
        <v>10</v>
      </c>
      <c r="E56" s="473" t="s">
        <v>19</v>
      </c>
    </row>
    <row r="57" spans="1:5" s="9" customFormat="1" ht="30" x14ac:dyDescent="0.25">
      <c r="A57" s="715"/>
      <c r="B57" s="14">
        <f t="shared" si="1"/>
        <v>43</v>
      </c>
      <c r="C57" s="37" t="s">
        <v>491</v>
      </c>
      <c r="D57" s="57">
        <v>5</v>
      </c>
      <c r="E57" s="473" t="s">
        <v>19</v>
      </c>
    </row>
    <row r="58" spans="1:5" s="9" customFormat="1" ht="15" x14ac:dyDescent="0.25">
      <c r="A58" s="715"/>
      <c r="B58" s="14">
        <f t="shared" si="1"/>
        <v>44</v>
      </c>
      <c r="C58" s="37" t="s">
        <v>42</v>
      </c>
      <c r="D58" s="39">
        <v>0</v>
      </c>
      <c r="E58" s="473" t="s">
        <v>19</v>
      </c>
    </row>
    <row r="59" spans="1:5" s="9" customFormat="1" ht="15" x14ac:dyDescent="0.25">
      <c r="A59" s="715"/>
      <c r="B59" s="14">
        <f t="shared" si="1"/>
        <v>45</v>
      </c>
      <c r="C59" s="37" t="s">
        <v>43</v>
      </c>
      <c r="D59" s="39">
        <v>0</v>
      </c>
      <c r="E59" s="473" t="s">
        <v>19</v>
      </c>
    </row>
    <row r="60" spans="1:5" s="9" customFormat="1" ht="15" x14ac:dyDescent="0.25">
      <c r="A60" s="715"/>
      <c r="B60" s="14">
        <f t="shared" si="1"/>
        <v>46</v>
      </c>
      <c r="C60" s="37" t="s">
        <v>44</v>
      </c>
      <c r="D60" s="39">
        <v>0</v>
      </c>
      <c r="E60" s="473" t="s">
        <v>19</v>
      </c>
    </row>
    <row r="61" spans="1:5" s="9" customFormat="1" ht="15" x14ac:dyDescent="0.25">
      <c r="A61" s="715"/>
      <c r="B61" s="14">
        <f t="shared" si="1"/>
        <v>47</v>
      </c>
      <c r="C61" s="37" t="s">
        <v>45</v>
      </c>
      <c r="D61" s="39">
        <v>0</v>
      </c>
      <c r="E61" s="473" t="s">
        <v>19</v>
      </c>
    </row>
    <row r="62" spans="1:5" s="9" customFormat="1" ht="15" x14ac:dyDescent="0.25">
      <c r="A62" s="715"/>
      <c r="B62" s="14">
        <f t="shared" si="1"/>
        <v>48</v>
      </c>
      <c r="C62" s="38" t="s">
        <v>46</v>
      </c>
      <c r="D62" s="351">
        <v>0</v>
      </c>
      <c r="E62" s="473" t="s">
        <v>19</v>
      </c>
    </row>
    <row r="63" spans="1:5" s="9" customFormat="1" ht="15" x14ac:dyDescent="0.25">
      <c r="A63" s="715"/>
      <c r="B63" s="14">
        <f t="shared" si="1"/>
        <v>49</v>
      </c>
      <c r="C63" s="38" t="s">
        <v>47</v>
      </c>
      <c r="D63" s="351">
        <v>0</v>
      </c>
      <c r="E63" s="473" t="s">
        <v>19</v>
      </c>
    </row>
    <row r="64" spans="1:5" s="9" customFormat="1" ht="15" x14ac:dyDescent="0.25">
      <c r="A64" s="715"/>
      <c r="B64" s="14">
        <f t="shared" si="1"/>
        <v>50</v>
      </c>
      <c r="C64" s="38" t="s">
        <v>48</v>
      </c>
      <c r="D64" s="351">
        <v>0</v>
      </c>
      <c r="E64" s="473" t="s">
        <v>19</v>
      </c>
    </row>
    <row r="65" spans="1:5" s="9" customFormat="1" ht="15" x14ac:dyDescent="0.25">
      <c r="A65" s="715"/>
      <c r="B65" s="14">
        <f t="shared" si="1"/>
        <v>51</v>
      </c>
      <c r="C65" s="38" t="s">
        <v>49</v>
      </c>
      <c r="D65" s="351">
        <v>0</v>
      </c>
      <c r="E65" s="473" t="s">
        <v>19</v>
      </c>
    </row>
    <row r="66" spans="1:5" s="9" customFormat="1" ht="15" x14ac:dyDescent="0.25">
      <c r="A66" s="715"/>
      <c r="B66" s="14">
        <f t="shared" si="1"/>
        <v>52</v>
      </c>
      <c r="C66" s="38" t="s">
        <v>50</v>
      </c>
      <c r="D66" s="390">
        <v>0</v>
      </c>
      <c r="E66" s="473" t="s">
        <v>19</v>
      </c>
    </row>
    <row r="67" spans="1:5" s="9" customFormat="1" ht="15" x14ac:dyDescent="0.25">
      <c r="A67" s="715"/>
      <c r="B67" s="14">
        <f t="shared" si="1"/>
        <v>53</v>
      </c>
      <c r="C67" s="38" t="s">
        <v>51</v>
      </c>
      <c r="D67" s="351">
        <v>0</v>
      </c>
      <c r="E67" s="473" t="s">
        <v>19</v>
      </c>
    </row>
    <row r="68" spans="1:5" s="9" customFormat="1" ht="15" x14ac:dyDescent="0.25">
      <c r="A68" s="715"/>
      <c r="B68" s="14">
        <f t="shared" si="1"/>
        <v>54</v>
      </c>
      <c r="C68" s="38" t="s">
        <v>52</v>
      </c>
      <c r="D68" s="14">
        <v>0</v>
      </c>
      <c r="E68" s="473" t="s">
        <v>19</v>
      </c>
    </row>
    <row r="69" spans="1:5" s="9" customFormat="1" ht="15" x14ac:dyDescent="0.25">
      <c r="A69" s="715"/>
      <c r="B69" s="14">
        <f t="shared" si="1"/>
        <v>55</v>
      </c>
      <c r="C69" s="38" t="s">
        <v>53</v>
      </c>
      <c r="D69" s="351">
        <v>0</v>
      </c>
      <c r="E69" s="473" t="s">
        <v>19</v>
      </c>
    </row>
    <row r="70" spans="1:5" s="9" customFormat="1" ht="15" x14ac:dyDescent="0.25">
      <c r="A70" s="715"/>
      <c r="B70" s="14">
        <f t="shared" si="1"/>
        <v>56</v>
      </c>
      <c r="C70" s="38" t="s">
        <v>54</v>
      </c>
      <c r="D70" s="14">
        <v>0</v>
      </c>
      <c r="E70" s="473" t="s">
        <v>19</v>
      </c>
    </row>
    <row r="71" spans="1:5" s="9" customFormat="1" ht="15" x14ac:dyDescent="0.25">
      <c r="A71" s="715"/>
      <c r="B71" s="14">
        <f t="shared" si="1"/>
        <v>57</v>
      </c>
      <c r="C71" s="38" t="s">
        <v>55</v>
      </c>
      <c r="D71" s="484">
        <v>0</v>
      </c>
      <c r="E71" s="473" t="s">
        <v>19</v>
      </c>
    </row>
    <row r="72" spans="1:5" s="9" customFormat="1" ht="15" x14ac:dyDescent="0.25">
      <c r="A72" s="715"/>
      <c r="B72" s="14">
        <f t="shared" si="1"/>
        <v>58</v>
      </c>
      <c r="C72" s="38" t="s">
        <v>56</v>
      </c>
      <c r="D72" s="351">
        <v>0</v>
      </c>
      <c r="E72" s="473" t="s">
        <v>19</v>
      </c>
    </row>
    <row r="73" spans="1:5" s="9" customFormat="1" ht="30" x14ac:dyDescent="0.25">
      <c r="A73" s="715"/>
      <c r="B73" s="14">
        <f t="shared" si="1"/>
        <v>59</v>
      </c>
      <c r="C73" s="38" t="s">
        <v>440</v>
      </c>
      <c r="D73" s="351">
        <v>0</v>
      </c>
      <c r="E73" s="473" t="s">
        <v>19</v>
      </c>
    </row>
    <row r="74" spans="1:5" s="9" customFormat="1" ht="30" x14ac:dyDescent="0.25">
      <c r="A74" s="715"/>
      <c r="B74" s="14">
        <f t="shared" si="1"/>
        <v>60</v>
      </c>
      <c r="C74" s="38" t="s">
        <v>439</v>
      </c>
      <c r="D74" s="351">
        <v>0</v>
      </c>
      <c r="E74" s="473" t="s">
        <v>19</v>
      </c>
    </row>
    <row r="75" spans="1:5" s="9" customFormat="1" ht="15" x14ac:dyDescent="0.25">
      <c r="A75" s="715"/>
      <c r="B75" s="14">
        <f t="shared" si="1"/>
        <v>61</v>
      </c>
      <c r="C75" s="38" t="s">
        <v>57</v>
      </c>
      <c r="D75" s="351">
        <v>0</v>
      </c>
      <c r="E75" s="473" t="s">
        <v>19</v>
      </c>
    </row>
    <row r="76" spans="1:5" s="9" customFormat="1" ht="15" x14ac:dyDescent="0.25">
      <c r="A76" s="715"/>
      <c r="B76" s="14">
        <f t="shared" si="1"/>
        <v>62</v>
      </c>
      <c r="C76" s="38" t="s">
        <v>58</v>
      </c>
      <c r="D76" s="351">
        <v>0</v>
      </c>
      <c r="E76" s="473" t="s">
        <v>19</v>
      </c>
    </row>
    <row r="77" spans="1:5" s="9" customFormat="1" ht="15" x14ac:dyDescent="0.25">
      <c r="A77" s="715"/>
      <c r="B77" s="14">
        <f t="shared" si="1"/>
        <v>63</v>
      </c>
      <c r="C77" s="38" t="s">
        <v>59</v>
      </c>
      <c r="D77" s="351">
        <v>0</v>
      </c>
      <c r="E77" s="473" t="s">
        <v>19</v>
      </c>
    </row>
    <row r="78" spans="1:5" s="9" customFormat="1" ht="30" x14ac:dyDescent="0.25">
      <c r="A78" s="715"/>
      <c r="B78" s="14">
        <f t="shared" si="1"/>
        <v>64</v>
      </c>
      <c r="C78" s="38" t="s">
        <v>220</v>
      </c>
      <c r="D78" s="351">
        <v>0</v>
      </c>
      <c r="E78" s="473" t="s">
        <v>19</v>
      </c>
    </row>
    <row r="79" spans="1:5" s="9" customFormat="1" ht="15" x14ac:dyDescent="0.25">
      <c r="A79" s="715"/>
      <c r="B79" s="14">
        <f t="shared" si="1"/>
        <v>65</v>
      </c>
      <c r="C79" s="38" t="s">
        <v>60</v>
      </c>
      <c r="D79" s="351">
        <v>0</v>
      </c>
      <c r="E79" s="473" t="s">
        <v>19</v>
      </c>
    </row>
    <row r="80" spans="1:5" s="9" customFormat="1" ht="15" x14ac:dyDescent="0.25">
      <c r="A80" s="715"/>
      <c r="B80" s="14">
        <f t="shared" si="1"/>
        <v>66</v>
      </c>
      <c r="C80" s="37" t="s">
        <v>61</v>
      </c>
      <c r="D80" s="57">
        <v>5</v>
      </c>
      <c r="E80" s="473" t="s">
        <v>19</v>
      </c>
    </row>
    <row r="81" spans="1:6" s="9" customFormat="1" ht="15" x14ac:dyDescent="0.25">
      <c r="A81" s="715"/>
      <c r="B81" s="14">
        <f t="shared" si="1"/>
        <v>67</v>
      </c>
      <c r="C81" s="37" t="s">
        <v>62</v>
      </c>
      <c r="D81" s="57">
        <v>0</v>
      </c>
      <c r="E81" s="473" t="s">
        <v>19</v>
      </c>
    </row>
    <row r="82" spans="1:6" s="9" customFormat="1" ht="15" x14ac:dyDescent="0.25">
      <c r="A82" s="715"/>
      <c r="B82" s="14">
        <f t="shared" si="1"/>
        <v>68</v>
      </c>
      <c r="C82" s="37" t="s">
        <v>63</v>
      </c>
      <c r="D82" s="211">
        <v>5</v>
      </c>
      <c r="E82" s="473" t="s">
        <v>19</v>
      </c>
    </row>
    <row r="83" spans="1:6" s="9" customFormat="1" ht="30" x14ac:dyDescent="0.25">
      <c r="A83" s="715" t="s">
        <v>64</v>
      </c>
      <c r="B83" s="14">
        <f t="shared" si="1"/>
        <v>69</v>
      </c>
      <c r="C83" s="37" t="s">
        <v>217</v>
      </c>
      <c r="D83" s="191">
        <v>0</v>
      </c>
      <c r="E83" s="473" t="s">
        <v>19</v>
      </c>
    </row>
    <row r="84" spans="1:6" s="9" customFormat="1" ht="30.75" thickBot="1" x14ac:dyDescent="0.3">
      <c r="A84" s="715"/>
      <c r="B84" s="14">
        <f t="shared" si="1"/>
        <v>70</v>
      </c>
      <c r="C84" s="37" t="s">
        <v>65</v>
      </c>
      <c r="D84" s="356">
        <v>0</v>
      </c>
      <c r="E84" s="473" t="s">
        <v>19</v>
      </c>
      <c r="F84" s="139">
        <f>COUNTIF(E85:E86,"s")</f>
        <v>0</v>
      </c>
    </row>
    <row r="85" spans="1:6" s="9" customFormat="1" ht="30" x14ac:dyDescent="0.25">
      <c r="A85" s="715"/>
      <c r="B85" s="14">
        <f t="shared" si="1"/>
        <v>71</v>
      </c>
      <c r="C85" s="38" t="s">
        <v>66</v>
      </c>
      <c r="D85" s="286">
        <v>0</v>
      </c>
      <c r="E85" s="483" t="s">
        <v>19</v>
      </c>
      <c r="F85" s="137" t="str">
        <f>IF(F84&gt;1,"ERROR, seleccionar només una S","")</f>
        <v/>
      </c>
    </row>
    <row r="86" spans="1:6" s="9" customFormat="1" ht="30.75" thickBot="1" x14ac:dyDescent="0.3">
      <c r="A86" s="715"/>
      <c r="B86" s="14">
        <f t="shared" si="1"/>
        <v>72</v>
      </c>
      <c r="C86" s="38" t="s">
        <v>67</v>
      </c>
      <c r="D86" s="17">
        <v>15</v>
      </c>
      <c r="E86" s="480" t="s">
        <v>19</v>
      </c>
    </row>
    <row r="87" spans="1:6" s="9" customFormat="1" ht="15" x14ac:dyDescent="0.25">
      <c r="A87" s="715"/>
      <c r="B87" s="14">
        <f t="shared" si="1"/>
        <v>73</v>
      </c>
      <c r="C87" s="38" t="s">
        <v>492</v>
      </c>
      <c r="D87" s="372">
        <v>5</v>
      </c>
      <c r="E87" s="475" t="s">
        <v>19</v>
      </c>
    </row>
    <row r="88" spans="1:6" s="9" customFormat="1" ht="30" x14ac:dyDescent="0.25">
      <c r="A88" s="715"/>
      <c r="B88" s="14">
        <f t="shared" si="1"/>
        <v>74</v>
      </c>
      <c r="C88" s="37" t="s">
        <v>68</v>
      </c>
      <c r="D88" s="206">
        <v>0</v>
      </c>
      <c r="E88" s="473" t="s">
        <v>19</v>
      </c>
    </row>
    <row r="89" spans="1:6" s="9" customFormat="1" ht="30" x14ac:dyDescent="0.25">
      <c r="A89" s="715"/>
      <c r="B89" s="14">
        <f t="shared" si="1"/>
        <v>75</v>
      </c>
      <c r="C89" s="37" t="s">
        <v>69</v>
      </c>
      <c r="D89" s="39">
        <v>0</v>
      </c>
      <c r="E89" s="473" t="s">
        <v>19</v>
      </c>
    </row>
    <row r="90" spans="1:6" s="9" customFormat="1" ht="15" x14ac:dyDescent="0.25">
      <c r="A90" s="715"/>
      <c r="B90" s="14">
        <f t="shared" si="1"/>
        <v>76</v>
      </c>
      <c r="C90" s="37" t="s">
        <v>70</v>
      </c>
      <c r="D90" s="14">
        <v>10</v>
      </c>
      <c r="E90" s="473" t="s">
        <v>19</v>
      </c>
    </row>
    <row r="91" spans="1:6" s="9" customFormat="1" ht="60" x14ac:dyDescent="0.25">
      <c r="A91" s="715"/>
      <c r="B91" s="14">
        <f t="shared" si="1"/>
        <v>77</v>
      </c>
      <c r="C91" s="37" t="s">
        <v>493</v>
      </c>
      <c r="D91" s="484">
        <v>0</v>
      </c>
      <c r="E91" s="473" t="s">
        <v>19</v>
      </c>
    </row>
    <row r="92" spans="1:6" s="9" customFormat="1" ht="30" x14ac:dyDescent="0.25">
      <c r="A92" s="715"/>
      <c r="B92" s="14">
        <f t="shared" si="1"/>
        <v>78</v>
      </c>
      <c r="C92" s="37" t="s">
        <v>500</v>
      </c>
      <c r="D92" s="351">
        <v>0</v>
      </c>
      <c r="E92" s="473" t="s">
        <v>19</v>
      </c>
    </row>
    <row r="93" spans="1:6" s="9" customFormat="1" ht="30" x14ac:dyDescent="0.25">
      <c r="A93" s="715"/>
      <c r="B93" s="14">
        <f t="shared" si="1"/>
        <v>79</v>
      </c>
      <c r="C93" s="37" t="s">
        <v>71</v>
      </c>
      <c r="D93" s="351">
        <v>0</v>
      </c>
      <c r="E93" s="473" t="s">
        <v>19</v>
      </c>
    </row>
    <row r="94" spans="1:6" s="9" customFormat="1" ht="15" x14ac:dyDescent="0.25">
      <c r="A94" s="715"/>
      <c r="B94" s="14">
        <f t="shared" si="1"/>
        <v>80</v>
      </c>
      <c r="C94" s="37" t="s">
        <v>231</v>
      </c>
      <c r="D94" s="405">
        <v>20</v>
      </c>
      <c r="E94" s="473" t="s">
        <v>19</v>
      </c>
    </row>
    <row r="95" spans="1:6" s="9" customFormat="1" ht="15" x14ac:dyDescent="0.25">
      <c r="A95" s="715"/>
      <c r="B95" s="14">
        <f t="shared" si="1"/>
        <v>81</v>
      </c>
      <c r="C95" s="37" t="s">
        <v>72</v>
      </c>
      <c r="D95" s="15">
        <v>5</v>
      </c>
      <c r="E95" s="473" t="s">
        <v>19</v>
      </c>
    </row>
    <row r="96" spans="1:6" s="9" customFormat="1" ht="15" x14ac:dyDescent="0.25">
      <c r="A96" s="715"/>
      <c r="B96" s="14">
        <f t="shared" si="1"/>
        <v>82</v>
      </c>
      <c r="C96" s="37" t="s">
        <v>73</v>
      </c>
      <c r="D96" s="15">
        <v>5</v>
      </c>
      <c r="E96" s="473" t="s">
        <v>19</v>
      </c>
    </row>
    <row r="97" spans="1:5" s="9" customFormat="1" ht="45" x14ac:dyDescent="0.25">
      <c r="A97" s="715"/>
      <c r="B97" s="14">
        <f t="shared" si="1"/>
        <v>83</v>
      </c>
      <c r="C97" s="364" t="s">
        <v>74</v>
      </c>
      <c r="D97" s="351">
        <v>0</v>
      </c>
      <c r="E97" s="473" t="s">
        <v>19</v>
      </c>
    </row>
    <row r="98" spans="1:5" s="9" customFormat="1" ht="45" x14ac:dyDescent="0.25">
      <c r="A98" s="269" t="s">
        <v>75</v>
      </c>
      <c r="B98" s="14">
        <f t="shared" si="1"/>
        <v>84</v>
      </c>
      <c r="C98" s="37" t="s">
        <v>232</v>
      </c>
      <c r="D98" s="351">
        <v>0</v>
      </c>
      <c r="E98" s="473" t="s">
        <v>19</v>
      </c>
    </row>
    <row r="99" spans="1:5" s="9" customFormat="1" ht="30" x14ac:dyDescent="0.25">
      <c r="A99" s="269" t="s">
        <v>11</v>
      </c>
      <c r="B99" s="14">
        <f t="shared" si="1"/>
        <v>85</v>
      </c>
      <c r="C99" s="37" t="s">
        <v>76</v>
      </c>
      <c r="D99" s="351">
        <v>0</v>
      </c>
      <c r="E99" s="473" t="s">
        <v>19</v>
      </c>
    </row>
    <row r="100" spans="1:5" s="9" customFormat="1" ht="30" x14ac:dyDescent="0.25">
      <c r="A100" s="715" t="s">
        <v>77</v>
      </c>
      <c r="B100" s="14">
        <f t="shared" si="1"/>
        <v>86</v>
      </c>
      <c r="C100" s="37" t="s">
        <v>78</v>
      </c>
      <c r="D100" s="351">
        <v>0</v>
      </c>
      <c r="E100" s="473" t="s">
        <v>19</v>
      </c>
    </row>
    <row r="101" spans="1:5" s="9" customFormat="1" ht="60" x14ac:dyDescent="0.25">
      <c r="A101" s="715"/>
      <c r="B101" s="14">
        <f t="shared" si="1"/>
        <v>87</v>
      </c>
      <c r="C101" s="37" t="s">
        <v>233</v>
      </c>
      <c r="D101" s="351">
        <v>0</v>
      </c>
      <c r="E101" s="473" t="s">
        <v>19</v>
      </c>
    </row>
    <row r="102" spans="1:5" s="9" customFormat="1" ht="60" x14ac:dyDescent="0.25">
      <c r="A102" s="715"/>
      <c r="B102" s="14">
        <f t="shared" si="1"/>
        <v>88</v>
      </c>
      <c r="C102" s="38" t="s">
        <v>234</v>
      </c>
      <c r="D102" s="15">
        <v>10</v>
      </c>
      <c r="E102" s="473" t="s">
        <v>19</v>
      </c>
    </row>
    <row r="103" spans="1:5" s="9" customFormat="1" ht="15" x14ac:dyDescent="0.25">
      <c r="A103" s="715"/>
      <c r="B103" s="14">
        <f t="shared" si="1"/>
        <v>89</v>
      </c>
      <c r="C103" s="38" t="s">
        <v>79</v>
      </c>
      <c r="D103" s="15">
        <v>0</v>
      </c>
      <c r="E103" s="473" t="s">
        <v>19</v>
      </c>
    </row>
    <row r="104" spans="1:5" s="9" customFormat="1" ht="15" x14ac:dyDescent="0.25">
      <c r="A104" s="715"/>
      <c r="B104" s="14">
        <f t="shared" si="1"/>
        <v>90</v>
      </c>
      <c r="C104" s="37" t="s">
        <v>80</v>
      </c>
      <c r="D104" s="351">
        <v>0</v>
      </c>
      <c r="E104" s="473" t="s">
        <v>19</v>
      </c>
    </row>
    <row r="105" spans="1:5" s="9" customFormat="1" ht="15" x14ac:dyDescent="0.25">
      <c r="A105" s="715"/>
      <c r="B105" s="14">
        <f t="shared" si="1"/>
        <v>91</v>
      </c>
      <c r="C105" s="37" t="s">
        <v>81</v>
      </c>
      <c r="D105" s="351">
        <v>0</v>
      </c>
      <c r="E105" s="473" t="s">
        <v>19</v>
      </c>
    </row>
    <row r="106" spans="1:5" s="9" customFormat="1" ht="15" x14ac:dyDescent="0.25">
      <c r="A106" s="715"/>
      <c r="B106" s="14">
        <f t="shared" si="1"/>
        <v>92</v>
      </c>
      <c r="C106" s="37" t="s">
        <v>82</v>
      </c>
      <c r="D106" s="351">
        <v>0</v>
      </c>
      <c r="E106" s="473" t="s">
        <v>19</v>
      </c>
    </row>
    <row r="107" spans="1:5" s="9" customFormat="1" ht="15" x14ac:dyDescent="0.25">
      <c r="A107" s="715"/>
      <c r="B107" s="14">
        <f t="shared" si="1"/>
        <v>93</v>
      </c>
      <c r="C107" s="37" t="s">
        <v>235</v>
      </c>
      <c r="D107" s="405">
        <v>0</v>
      </c>
      <c r="E107" s="473" t="s">
        <v>19</v>
      </c>
    </row>
    <row r="108" spans="1:5" s="9" customFormat="1" ht="15" x14ac:dyDescent="0.25">
      <c r="A108" s="715"/>
      <c r="B108" s="14">
        <f t="shared" si="1"/>
        <v>94</v>
      </c>
      <c r="C108" s="37" t="s">
        <v>83</v>
      </c>
      <c r="D108" s="351">
        <v>0</v>
      </c>
      <c r="E108" s="473" t="s">
        <v>19</v>
      </c>
    </row>
    <row r="109" spans="1:5" s="9" customFormat="1" ht="15" x14ac:dyDescent="0.25">
      <c r="A109" s="715"/>
      <c r="B109" s="14">
        <f t="shared" ref="B109:B172" si="2">B108+1</f>
        <v>95</v>
      </c>
      <c r="C109" s="37" t="s">
        <v>84</v>
      </c>
      <c r="D109" s="351">
        <v>0</v>
      </c>
      <c r="E109" s="473" t="s">
        <v>19</v>
      </c>
    </row>
    <row r="110" spans="1:5" s="9" customFormat="1" ht="15" x14ac:dyDescent="0.25">
      <c r="A110" s="715"/>
      <c r="B110" s="14">
        <f t="shared" si="2"/>
        <v>96</v>
      </c>
      <c r="C110" s="37" t="s">
        <v>85</v>
      </c>
      <c r="D110" s="351">
        <v>0</v>
      </c>
      <c r="E110" s="473" t="s">
        <v>19</v>
      </c>
    </row>
    <row r="111" spans="1:5" s="9" customFormat="1" ht="15" x14ac:dyDescent="0.25">
      <c r="A111" s="715"/>
      <c r="B111" s="14">
        <f t="shared" si="2"/>
        <v>97</v>
      </c>
      <c r="C111" s="37" t="s">
        <v>86</v>
      </c>
      <c r="D111" s="351">
        <v>0</v>
      </c>
      <c r="E111" s="473" t="s">
        <v>19</v>
      </c>
    </row>
    <row r="112" spans="1:5" s="9" customFormat="1" ht="15" x14ac:dyDescent="0.25">
      <c r="A112" s="715"/>
      <c r="B112" s="14">
        <f t="shared" si="2"/>
        <v>98</v>
      </c>
      <c r="C112" s="37" t="s">
        <v>88</v>
      </c>
      <c r="D112" s="351">
        <v>0</v>
      </c>
      <c r="E112" s="473" t="s">
        <v>19</v>
      </c>
    </row>
    <row r="113" spans="1:6" s="9" customFormat="1" ht="15" x14ac:dyDescent="0.25">
      <c r="A113" s="715"/>
      <c r="B113" s="14">
        <f t="shared" si="2"/>
        <v>99</v>
      </c>
      <c r="C113" s="37" t="s">
        <v>89</v>
      </c>
      <c r="D113" s="351">
        <v>0</v>
      </c>
      <c r="E113" s="473" t="s">
        <v>19</v>
      </c>
    </row>
    <row r="114" spans="1:6" s="9" customFormat="1" ht="15" x14ac:dyDescent="0.25">
      <c r="A114" s="715"/>
      <c r="B114" s="14">
        <f t="shared" si="2"/>
        <v>100</v>
      </c>
      <c r="C114" s="37" t="s">
        <v>90</v>
      </c>
      <c r="D114" s="351">
        <v>0</v>
      </c>
      <c r="E114" s="473" t="s">
        <v>19</v>
      </c>
    </row>
    <row r="115" spans="1:6" s="9" customFormat="1" ht="15" x14ac:dyDescent="0.25">
      <c r="A115" s="715"/>
      <c r="B115" s="14">
        <f t="shared" si="2"/>
        <v>101</v>
      </c>
      <c r="C115" s="37" t="s">
        <v>91</v>
      </c>
      <c r="D115" s="351">
        <v>0</v>
      </c>
      <c r="E115" s="473" t="s">
        <v>19</v>
      </c>
    </row>
    <row r="116" spans="1:6" s="9" customFormat="1" ht="15" x14ac:dyDescent="0.25">
      <c r="A116" s="715"/>
      <c r="B116" s="14">
        <f t="shared" si="2"/>
        <v>102</v>
      </c>
      <c r="C116" s="37" t="s">
        <v>446</v>
      </c>
      <c r="D116" s="351">
        <v>0</v>
      </c>
      <c r="E116" s="473" t="s">
        <v>19</v>
      </c>
    </row>
    <row r="117" spans="1:6" s="9" customFormat="1" ht="15" x14ac:dyDescent="0.25">
      <c r="A117" s="715"/>
      <c r="B117" s="14">
        <f t="shared" si="2"/>
        <v>103</v>
      </c>
      <c r="C117" s="37" t="s">
        <v>87</v>
      </c>
      <c r="D117" s="351">
        <v>0</v>
      </c>
      <c r="E117" s="473" t="s">
        <v>19</v>
      </c>
    </row>
    <row r="118" spans="1:6" s="9" customFormat="1" ht="15" x14ac:dyDescent="0.25">
      <c r="A118" s="715"/>
      <c r="B118" s="14">
        <f t="shared" si="2"/>
        <v>104</v>
      </c>
      <c r="C118" s="40" t="s">
        <v>93</v>
      </c>
      <c r="D118" s="390">
        <v>0</v>
      </c>
      <c r="E118" s="473" t="s">
        <v>19</v>
      </c>
    </row>
    <row r="119" spans="1:6" s="9" customFormat="1" ht="30" x14ac:dyDescent="0.25">
      <c r="A119" s="271" t="s">
        <v>343</v>
      </c>
      <c r="B119" s="14">
        <f t="shared" si="2"/>
        <v>105</v>
      </c>
      <c r="C119" s="402" t="s">
        <v>344</v>
      </c>
      <c r="D119" s="351">
        <v>0</v>
      </c>
      <c r="E119" s="473" t="s">
        <v>19</v>
      </c>
      <c r="F119" s="139"/>
    </row>
    <row r="120" spans="1:6" s="9" customFormat="1" ht="30" x14ac:dyDescent="0.25">
      <c r="A120" s="269" t="s">
        <v>11</v>
      </c>
      <c r="B120" s="14">
        <f t="shared" si="2"/>
        <v>106</v>
      </c>
      <c r="C120" s="37" t="s">
        <v>12</v>
      </c>
      <c r="D120" s="351">
        <v>0</v>
      </c>
      <c r="E120" s="473" t="s">
        <v>19</v>
      </c>
      <c r="F120" s="139"/>
    </row>
    <row r="121" spans="1:6" s="9" customFormat="1" ht="15" x14ac:dyDescent="0.25">
      <c r="A121" s="731" t="s">
        <v>302</v>
      </c>
      <c r="B121" s="14">
        <f t="shared" si="2"/>
        <v>107</v>
      </c>
      <c r="C121" s="37" t="s">
        <v>309</v>
      </c>
      <c r="D121" s="390">
        <v>0</v>
      </c>
      <c r="E121" s="473" t="s">
        <v>19</v>
      </c>
      <c r="F121" s="139"/>
    </row>
    <row r="122" spans="1:6" s="9" customFormat="1" ht="15" x14ac:dyDescent="0.25">
      <c r="A122" s="731"/>
      <c r="B122" s="14">
        <f t="shared" si="2"/>
        <v>108</v>
      </c>
      <c r="C122" s="37" t="s">
        <v>310</v>
      </c>
      <c r="D122" s="390">
        <v>0</v>
      </c>
      <c r="E122" s="473" t="s">
        <v>19</v>
      </c>
      <c r="F122" s="139"/>
    </row>
    <row r="123" spans="1:6" s="9" customFormat="1" ht="15" x14ac:dyDescent="0.25">
      <c r="A123" s="731"/>
      <c r="B123" s="14">
        <f t="shared" si="2"/>
        <v>109</v>
      </c>
      <c r="C123" s="37" t="s">
        <v>311</v>
      </c>
      <c r="D123" s="407">
        <v>5</v>
      </c>
      <c r="E123" s="478" t="s">
        <v>19</v>
      </c>
      <c r="F123" s="139"/>
    </row>
    <row r="124" spans="1:6" s="9" customFormat="1" ht="15" x14ac:dyDescent="0.25">
      <c r="A124" s="731"/>
      <c r="B124" s="14">
        <f t="shared" si="2"/>
        <v>110</v>
      </c>
      <c r="C124" s="37" t="s">
        <v>312</v>
      </c>
      <c r="D124" s="390">
        <v>0</v>
      </c>
      <c r="E124" s="473" t="s">
        <v>19</v>
      </c>
      <c r="F124" s="139"/>
    </row>
    <row r="125" spans="1:6" s="9" customFormat="1" ht="15" x14ac:dyDescent="0.25">
      <c r="A125" s="731"/>
      <c r="B125" s="14">
        <f t="shared" si="2"/>
        <v>111</v>
      </c>
      <c r="C125" s="37" t="s">
        <v>313</v>
      </c>
      <c r="D125" s="401">
        <v>5</v>
      </c>
      <c r="E125" s="478" t="s">
        <v>19</v>
      </c>
      <c r="F125" s="139"/>
    </row>
    <row r="126" spans="1:6" s="9" customFormat="1" ht="15" x14ac:dyDescent="0.25">
      <c r="A126" s="731"/>
      <c r="B126" s="14">
        <f t="shared" si="2"/>
        <v>112</v>
      </c>
      <c r="C126" s="37" t="s">
        <v>314</v>
      </c>
      <c r="D126" s="390">
        <v>0</v>
      </c>
      <c r="E126" s="473" t="s">
        <v>19</v>
      </c>
      <c r="F126" s="139"/>
    </row>
    <row r="127" spans="1:6" s="9" customFormat="1" ht="15" x14ac:dyDescent="0.25">
      <c r="A127" s="731"/>
      <c r="B127" s="14">
        <f t="shared" si="2"/>
        <v>113</v>
      </c>
      <c r="C127" s="37" t="s">
        <v>315</v>
      </c>
      <c r="D127" s="390">
        <v>0</v>
      </c>
      <c r="E127" s="473" t="s">
        <v>19</v>
      </c>
      <c r="F127" s="139"/>
    </row>
    <row r="128" spans="1:6" s="9" customFormat="1" ht="15" x14ac:dyDescent="0.25">
      <c r="A128" s="731"/>
      <c r="B128" s="14">
        <f t="shared" si="2"/>
        <v>114</v>
      </c>
      <c r="C128" s="37" t="s">
        <v>316</v>
      </c>
      <c r="D128" s="401">
        <v>10</v>
      </c>
      <c r="E128" s="478" t="s">
        <v>19</v>
      </c>
      <c r="F128" s="139"/>
    </row>
    <row r="129" spans="1:6" s="9" customFormat="1" ht="15" x14ac:dyDescent="0.25">
      <c r="A129" s="731"/>
      <c r="B129" s="14">
        <f t="shared" si="2"/>
        <v>115</v>
      </c>
      <c r="C129" s="37" t="s">
        <v>317</v>
      </c>
      <c r="D129" s="390">
        <v>0</v>
      </c>
      <c r="E129" s="473" t="s">
        <v>19</v>
      </c>
      <c r="F129" s="139"/>
    </row>
    <row r="130" spans="1:6" s="9" customFormat="1" ht="15" x14ac:dyDescent="0.25">
      <c r="A130" s="731"/>
      <c r="B130" s="14">
        <f t="shared" si="2"/>
        <v>116</v>
      </c>
      <c r="C130" s="37" t="s">
        <v>318</v>
      </c>
      <c r="D130" s="401">
        <v>5</v>
      </c>
      <c r="E130" s="478" t="s">
        <v>19</v>
      </c>
      <c r="F130" s="139"/>
    </row>
    <row r="131" spans="1:6" s="9" customFormat="1" ht="15" x14ac:dyDescent="0.25">
      <c r="A131" s="731"/>
      <c r="B131" s="14">
        <f t="shared" si="2"/>
        <v>117</v>
      </c>
      <c r="C131" s="37" t="s">
        <v>319</v>
      </c>
      <c r="D131" s="191">
        <v>0</v>
      </c>
      <c r="E131" s="473" t="s">
        <v>19</v>
      </c>
      <c r="F131" s="139"/>
    </row>
    <row r="132" spans="1:6" s="9" customFormat="1" ht="15" x14ac:dyDescent="0.25">
      <c r="A132" s="731"/>
      <c r="B132" s="14">
        <f t="shared" si="2"/>
        <v>118</v>
      </c>
      <c r="C132" s="37" t="s">
        <v>320</v>
      </c>
      <c r="D132" s="191">
        <v>0</v>
      </c>
      <c r="E132" s="473" t="s">
        <v>19</v>
      </c>
      <c r="F132" s="139"/>
    </row>
    <row r="133" spans="1:6" s="9" customFormat="1" ht="45" x14ac:dyDescent="0.25">
      <c r="A133" s="731"/>
      <c r="B133" s="14">
        <f t="shared" si="2"/>
        <v>119</v>
      </c>
      <c r="C133" s="37" t="s">
        <v>415</v>
      </c>
      <c r="D133" s="191">
        <v>0</v>
      </c>
      <c r="E133" s="473" t="s">
        <v>19</v>
      </c>
      <c r="F133" s="139"/>
    </row>
    <row r="134" spans="1:6" s="9" customFormat="1" ht="30" x14ac:dyDescent="0.25">
      <c r="A134" s="731"/>
      <c r="B134" s="14">
        <f t="shared" si="2"/>
        <v>120</v>
      </c>
      <c r="C134" s="37" t="s">
        <v>416</v>
      </c>
      <c r="D134" s="191">
        <v>0</v>
      </c>
      <c r="E134" s="473" t="s">
        <v>19</v>
      </c>
      <c r="F134" s="139"/>
    </row>
    <row r="135" spans="1:6" s="9" customFormat="1" ht="30" x14ac:dyDescent="0.25">
      <c r="A135" s="731"/>
      <c r="B135" s="14">
        <f t="shared" si="2"/>
        <v>121</v>
      </c>
      <c r="C135" s="37" t="s">
        <v>442</v>
      </c>
      <c r="D135" s="191">
        <v>0</v>
      </c>
      <c r="E135" s="473" t="s">
        <v>19</v>
      </c>
      <c r="F135" s="139"/>
    </row>
    <row r="136" spans="1:6" s="9" customFormat="1" ht="30" x14ac:dyDescent="0.25">
      <c r="A136" s="731"/>
      <c r="B136" s="14">
        <f t="shared" si="2"/>
        <v>122</v>
      </c>
      <c r="C136" s="37" t="s">
        <v>417</v>
      </c>
      <c r="D136" s="191">
        <v>0</v>
      </c>
      <c r="E136" s="473" t="s">
        <v>19</v>
      </c>
      <c r="F136" s="139"/>
    </row>
    <row r="137" spans="1:6" s="9" customFormat="1" ht="45" x14ac:dyDescent="0.25">
      <c r="A137" s="731"/>
      <c r="B137" s="14">
        <f t="shared" si="2"/>
        <v>123</v>
      </c>
      <c r="C137" s="37" t="s">
        <v>418</v>
      </c>
      <c r="D137" s="191">
        <v>0</v>
      </c>
      <c r="E137" s="473" t="s">
        <v>19</v>
      </c>
      <c r="F137" s="139"/>
    </row>
    <row r="138" spans="1:6" s="9" customFormat="1" ht="30" x14ac:dyDescent="0.25">
      <c r="A138" s="731"/>
      <c r="B138" s="14">
        <f t="shared" si="2"/>
        <v>124</v>
      </c>
      <c r="C138" s="37" t="s">
        <v>419</v>
      </c>
      <c r="D138" s="191">
        <v>0</v>
      </c>
      <c r="E138" s="473" t="s">
        <v>19</v>
      </c>
      <c r="F138" s="139"/>
    </row>
    <row r="139" spans="1:6" s="9" customFormat="1" ht="15" x14ac:dyDescent="0.25">
      <c r="A139" s="731"/>
      <c r="B139" s="14">
        <f t="shared" si="2"/>
        <v>125</v>
      </c>
      <c r="C139" s="37" t="s">
        <v>321</v>
      </c>
      <c r="D139" s="191">
        <v>0</v>
      </c>
      <c r="E139" s="473" t="s">
        <v>19</v>
      </c>
      <c r="F139" s="139"/>
    </row>
    <row r="140" spans="1:6" s="9" customFormat="1" ht="15" x14ac:dyDescent="0.25">
      <c r="A140" s="731"/>
      <c r="B140" s="14">
        <f t="shared" si="2"/>
        <v>126</v>
      </c>
      <c r="C140" s="37" t="s">
        <v>420</v>
      </c>
      <c r="D140" s="399">
        <v>5</v>
      </c>
      <c r="E140" s="478" t="s">
        <v>19</v>
      </c>
      <c r="F140" s="139"/>
    </row>
    <row r="141" spans="1:6" s="9" customFormat="1" ht="30" x14ac:dyDescent="0.25">
      <c r="A141" s="731"/>
      <c r="B141" s="14">
        <f t="shared" si="2"/>
        <v>127</v>
      </c>
      <c r="C141" s="37" t="s">
        <v>322</v>
      </c>
      <c r="D141" s="191">
        <v>0</v>
      </c>
      <c r="E141" s="473" t="s">
        <v>19</v>
      </c>
      <c r="F141" s="139"/>
    </row>
    <row r="142" spans="1:6" s="9" customFormat="1" ht="30" x14ac:dyDescent="0.25">
      <c r="A142" s="731"/>
      <c r="B142" s="14">
        <f t="shared" si="2"/>
        <v>128</v>
      </c>
      <c r="C142" s="37" t="s">
        <v>421</v>
      </c>
      <c r="D142" s="191">
        <v>0</v>
      </c>
      <c r="E142" s="473" t="s">
        <v>19</v>
      </c>
      <c r="F142" s="139"/>
    </row>
    <row r="143" spans="1:6" s="9" customFormat="1" ht="15" x14ac:dyDescent="0.25">
      <c r="A143" s="731"/>
      <c r="B143" s="14">
        <f t="shared" si="2"/>
        <v>129</v>
      </c>
      <c r="C143" s="37" t="s">
        <v>422</v>
      </c>
      <c r="D143" s="191">
        <v>0</v>
      </c>
      <c r="E143" s="473" t="s">
        <v>19</v>
      </c>
      <c r="F143" s="139"/>
    </row>
    <row r="144" spans="1:6" s="9" customFormat="1" ht="30" x14ac:dyDescent="0.25">
      <c r="A144" s="731"/>
      <c r="B144" s="14">
        <f t="shared" si="2"/>
        <v>130</v>
      </c>
      <c r="C144" s="37" t="s">
        <v>423</v>
      </c>
      <c r="D144" s="399">
        <v>10</v>
      </c>
      <c r="E144" s="478" t="s">
        <v>19</v>
      </c>
      <c r="F144" s="139"/>
    </row>
    <row r="145" spans="1:6" s="9" customFormat="1" ht="15" x14ac:dyDescent="0.25">
      <c r="A145" s="731"/>
      <c r="B145" s="14">
        <f t="shared" si="2"/>
        <v>131</v>
      </c>
      <c r="C145" s="37" t="s">
        <v>323</v>
      </c>
      <c r="D145" s="191">
        <v>0</v>
      </c>
      <c r="E145" s="473" t="s">
        <v>19</v>
      </c>
      <c r="F145" s="139"/>
    </row>
    <row r="146" spans="1:6" s="9" customFormat="1" ht="15" x14ac:dyDescent="0.25">
      <c r="A146" s="731"/>
      <c r="B146" s="14">
        <f t="shared" si="2"/>
        <v>132</v>
      </c>
      <c r="C146" s="37" t="s">
        <v>324</v>
      </c>
      <c r="D146" s="191">
        <v>0</v>
      </c>
      <c r="E146" s="473" t="s">
        <v>19</v>
      </c>
      <c r="F146" s="139"/>
    </row>
    <row r="147" spans="1:6" s="9" customFormat="1" ht="15" x14ac:dyDescent="0.25">
      <c r="A147" s="731"/>
      <c r="B147" s="14">
        <f t="shared" si="2"/>
        <v>133</v>
      </c>
      <c r="C147" s="37" t="s">
        <v>325</v>
      </c>
      <c r="D147" s="399">
        <v>5</v>
      </c>
      <c r="E147" s="494" t="s">
        <v>19</v>
      </c>
      <c r="F147" s="139"/>
    </row>
    <row r="148" spans="1:6" s="9" customFormat="1" ht="15" x14ac:dyDescent="0.25">
      <c r="A148" s="731"/>
      <c r="B148" s="14">
        <f t="shared" si="2"/>
        <v>134</v>
      </c>
      <c r="C148" s="37" t="s">
        <v>326</v>
      </c>
      <c r="D148" s="399">
        <v>10</v>
      </c>
      <c r="E148" s="494" t="s">
        <v>19</v>
      </c>
      <c r="F148" s="139"/>
    </row>
    <row r="149" spans="1:6" s="9" customFormat="1" ht="45" x14ac:dyDescent="0.25">
      <c r="A149" s="271" t="s">
        <v>345</v>
      </c>
      <c r="B149" s="14">
        <f t="shared" si="2"/>
        <v>135</v>
      </c>
      <c r="C149" s="402" t="s">
        <v>346</v>
      </c>
      <c r="D149" s="39">
        <v>0</v>
      </c>
      <c r="E149" s="473" t="s">
        <v>19</v>
      </c>
      <c r="F149" s="139"/>
    </row>
    <row r="150" spans="1:6" s="9" customFormat="1" ht="30" x14ac:dyDescent="0.25">
      <c r="A150" s="269" t="s">
        <v>11</v>
      </c>
      <c r="B150" s="14">
        <f t="shared" si="2"/>
        <v>136</v>
      </c>
      <c r="C150" s="37" t="s">
        <v>12</v>
      </c>
      <c r="D150" s="39">
        <v>0</v>
      </c>
      <c r="E150" s="475" t="s">
        <v>19</v>
      </c>
      <c r="F150" s="139"/>
    </row>
    <row r="151" spans="1:6" s="9" customFormat="1" ht="15" customHeight="1" x14ac:dyDescent="0.25">
      <c r="A151" s="731" t="s">
        <v>327</v>
      </c>
      <c r="B151" s="14">
        <f t="shared" si="2"/>
        <v>137</v>
      </c>
      <c r="C151" s="37" t="s">
        <v>328</v>
      </c>
      <c r="D151" s="191">
        <v>0</v>
      </c>
      <c r="E151" s="473" t="s">
        <v>19</v>
      </c>
      <c r="F151" s="139"/>
    </row>
    <row r="152" spans="1:6" s="9" customFormat="1" ht="15" x14ac:dyDescent="0.25">
      <c r="A152" s="731"/>
      <c r="B152" s="14">
        <f t="shared" si="2"/>
        <v>138</v>
      </c>
      <c r="C152" s="37" t="s">
        <v>494</v>
      </c>
      <c r="D152" s="191">
        <v>0</v>
      </c>
      <c r="E152" s="473" t="s">
        <v>19</v>
      </c>
      <c r="F152" s="139"/>
    </row>
    <row r="153" spans="1:6" s="9" customFormat="1" ht="15" x14ac:dyDescent="0.25">
      <c r="A153" s="731"/>
      <c r="B153" s="14">
        <f t="shared" si="2"/>
        <v>139</v>
      </c>
      <c r="C153" s="37" t="s">
        <v>329</v>
      </c>
      <c r="D153" s="191">
        <v>0</v>
      </c>
      <c r="E153" s="473" t="s">
        <v>19</v>
      </c>
      <c r="F153" s="139"/>
    </row>
    <row r="154" spans="1:6" s="9" customFormat="1" ht="30" x14ac:dyDescent="0.25">
      <c r="A154" s="731"/>
      <c r="B154" s="14">
        <f t="shared" si="2"/>
        <v>140</v>
      </c>
      <c r="C154" s="37" t="s">
        <v>330</v>
      </c>
      <c r="D154" s="191">
        <v>0</v>
      </c>
      <c r="E154" s="473" t="s">
        <v>19</v>
      </c>
      <c r="F154" s="139"/>
    </row>
    <row r="155" spans="1:6" s="9" customFormat="1" ht="15" x14ac:dyDescent="0.25">
      <c r="A155" s="731"/>
      <c r="B155" s="14">
        <f t="shared" si="2"/>
        <v>141</v>
      </c>
      <c r="C155" s="37" t="s">
        <v>331</v>
      </c>
      <c r="D155" s="191">
        <v>0</v>
      </c>
      <c r="E155" s="473" t="s">
        <v>19</v>
      </c>
      <c r="F155" s="139"/>
    </row>
    <row r="156" spans="1:6" s="9" customFormat="1" ht="15" x14ac:dyDescent="0.25">
      <c r="A156" s="731"/>
      <c r="B156" s="14">
        <f t="shared" si="2"/>
        <v>142</v>
      </c>
      <c r="C156" s="37" t="s">
        <v>424</v>
      </c>
      <c r="D156" s="191">
        <v>0</v>
      </c>
      <c r="E156" s="473" t="s">
        <v>19</v>
      </c>
      <c r="F156" s="139"/>
    </row>
    <row r="157" spans="1:6" s="9" customFormat="1" ht="30" x14ac:dyDescent="0.25">
      <c r="A157" s="731"/>
      <c r="B157" s="14">
        <f t="shared" si="2"/>
        <v>143</v>
      </c>
      <c r="C157" s="37" t="s">
        <v>332</v>
      </c>
      <c r="D157" s="191">
        <v>0</v>
      </c>
      <c r="E157" s="473" t="s">
        <v>19</v>
      </c>
      <c r="F157" s="139"/>
    </row>
    <row r="158" spans="1:6" s="9" customFormat="1" ht="15" customHeight="1" x14ac:dyDescent="0.25">
      <c r="A158" s="732" t="s">
        <v>333</v>
      </c>
      <c r="B158" s="14">
        <f t="shared" si="2"/>
        <v>144</v>
      </c>
      <c r="C158" s="37" t="s">
        <v>377</v>
      </c>
      <c r="D158" s="399">
        <v>10</v>
      </c>
      <c r="E158" s="478" t="s">
        <v>19</v>
      </c>
      <c r="F158" s="139"/>
    </row>
    <row r="159" spans="1:6" s="9" customFormat="1" ht="15" x14ac:dyDescent="0.25">
      <c r="A159" s="733"/>
      <c r="B159" s="14">
        <f t="shared" si="2"/>
        <v>145</v>
      </c>
      <c r="C159" s="37" t="s">
        <v>334</v>
      </c>
      <c r="D159" s="191">
        <v>0</v>
      </c>
      <c r="E159" s="473" t="s">
        <v>19</v>
      </c>
      <c r="F159" s="139"/>
    </row>
    <row r="160" spans="1:6" s="9" customFormat="1" ht="15" x14ac:dyDescent="0.25">
      <c r="A160" s="733"/>
      <c r="B160" s="14">
        <f t="shared" si="2"/>
        <v>146</v>
      </c>
      <c r="C160" s="37" t="s">
        <v>378</v>
      </c>
      <c r="D160" s="399">
        <v>15</v>
      </c>
      <c r="E160" s="478" t="s">
        <v>19</v>
      </c>
      <c r="F160" s="139"/>
    </row>
    <row r="161" spans="1:6" s="9" customFormat="1" ht="15" x14ac:dyDescent="0.25">
      <c r="A161" s="733"/>
      <c r="B161" s="14">
        <f t="shared" si="2"/>
        <v>147</v>
      </c>
      <c r="C161" s="37" t="s">
        <v>335</v>
      </c>
      <c r="D161" s="399">
        <v>5</v>
      </c>
      <c r="E161" s="478" t="s">
        <v>19</v>
      </c>
      <c r="F161" s="139"/>
    </row>
    <row r="162" spans="1:6" s="9" customFormat="1" ht="30" x14ac:dyDescent="0.25">
      <c r="A162" s="733"/>
      <c r="B162" s="14">
        <f t="shared" si="2"/>
        <v>148</v>
      </c>
      <c r="C162" s="37" t="s">
        <v>425</v>
      </c>
      <c r="D162" s="39">
        <v>0</v>
      </c>
      <c r="E162" s="473" t="s">
        <v>19</v>
      </c>
      <c r="F162" s="139"/>
    </row>
    <row r="163" spans="1:6" s="9" customFormat="1" ht="15" x14ac:dyDescent="0.25">
      <c r="A163" s="715" t="s">
        <v>95</v>
      </c>
      <c r="B163" s="14">
        <f t="shared" si="2"/>
        <v>149</v>
      </c>
      <c r="C163" s="37" t="s">
        <v>96</v>
      </c>
      <c r="D163" s="530" t="s">
        <v>441</v>
      </c>
      <c r="E163" s="473" t="s">
        <v>19</v>
      </c>
    </row>
    <row r="164" spans="1:6" s="9" customFormat="1" ht="15" x14ac:dyDescent="0.25">
      <c r="A164" s="715"/>
      <c r="B164" s="14">
        <f>B163+1</f>
        <v>150</v>
      </c>
      <c r="C164" s="37" t="s">
        <v>336</v>
      </c>
      <c r="D164" s="351">
        <v>0</v>
      </c>
      <c r="E164" s="473" t="s">
        <v>19</v>
      </c>
    </row>
    <row r="165" spans="1:6" s="9" customFormat="1" ht="15" x14ac:dyDescent="0.25">
      <c r="A165" s="715"/>
      <c r="B165" s="14">
        <f t="shared" si="2"/>
        <v>151</v>
      </c>
      <c r="C165" s="37" t="s">
        <v>97</v>
      </c>
      <c r="D165" s="14">
        <v>15</v>
      </c>
      <c r="E165" s="473" t="s">
        <v>19</v>
      </c>
    </row>
    <row r="166" spans="1:6" s="9" customFormat="1" ht="15" x14ac:dyDescent="0.25">
      <c r="A166" s="715" t="s">
        <v>216</v>
      </c>
      <c r="B166" s="14">
        <v>152</v>
      </c>
      <c r="C166" s="37" t="s">
        <v>512</v>
      </c>
      <c r="D166" s="15">
        <v>20</v>
      </c>
      <c r="E166" s="473" t="s">
        <v>19</v>
      </c>
    </row>
    <row r="167" spans="1:6" s="9" customFormat="1" ht="15" x14ac:dyDescent="0.25">
      <c r="A167" s="715"/>
      <c r="B167" s="14">
        <v>153</v>
      </c>
      <c r="C167" s="37" t="s">
        <v>513</v>
      </c>
      <c r="D167" s="15">
        <v>10</v>
      </c>
      <c r="E167" s="473" t="s">
        <v>19</v>
      </c>
    </row>
    <row r="168" spans="1:6" s="9" customFormat="1" ht="15" x14ac:dyDescent="0.25">
      <c r="A168" s="715"/>
      <c r="B168" s="14">
        <v>154</v>
      </c>
      <c r="C168" s="37" t="s">
        <v>514</v>
      </c>
      <c r="D168" s="15">
        <v>10</v>
      </c>
      <c r="E168" s="473" t="s">
        <v>19</v>
      </c>
    </row>
    <row r="169" spans="1:6" s="9" customFormat="1" ht="15" x14ac:dyDescent="0.25">
      <c r="A169" s="715"/>
      <c r="B169" s="14">
        <v>155</v>
      </c>
      <c r="C169" s="37" t="s">
        <v>515</v>
      </c>
      <c r="D169" s="15">
        <v>15</v>
      </c>
      <c r="E169" s="473" t="s">
        <v>19</v>
      </c>
    </row>
    <row r="170" spans="1:6" s="9" customFormat="1" ht="15" x14ac:dyDescent="0.25">
      <c r="A170" s="715"/>
      <c r="B170" s="14">
        <v>156</v>
      </c>
      <c r="C170" s="37" t="s">
        <v>516</v>
      </c>
      <c r="D170" s="15">
        <v>5</v>
      </c>
      <c r="E170" s="473" t="s">
        <v>19</v>
      </c>
    </row>
    <row r="171" spans="1:6" s="9" customFormat="1" ht="15" x14ac:dyDescent="0.25">
      <c r="A171" s="715"/>
      <c r="B171" s="14">
        <f t="shared" si="2"/>
        <v>157</v>
      </c>
      <c r="C171" s="37" t="s">
        <v>98</v>
      </c>
      <c r="D171" s="351">
        <v>0</v>
      </c>
      <c r="E171" s="473" t="s">
        <v>19</v>
      </c>
    </row>
    <row r="172" spans="1:6" s="9" customFormat="1" ht="15" x14ac:dyDescent="0.25">
      <c r="A172" s="715"/>
      <c r="B172" s="14">
        <f t="shared" si="2"/>
        <v>158</v>
      </c>
      <c r="C172" s="37" t="s">
        <v>361</v>
      </c>
      <c r="D172" s="351">
        <v>0</v>
      </c>
      <c r="E172" s="473" t="s">
        <v>19</v>
      </c>
    </row>
    <row r="173" spans="1:6" s="9" customFormat="1" ht="15" customHeight="1" x14ac:dyDescent="0.25">
      <c r="A173" s="734" t="s">
        <v>99</v>
      </c>
      <c r="B173" s="14">
        <f t="shared" ref="B173:B202" si="3">B172+1</f>
        <v>159</v>
      </c>
      <c r="C173" s="40" t="s">
        <v>100</v>
      </c>
      <c r="D173" s="351">
        <v>0</v>
      </c>
      <c r="E173" s="473" t="s">
        <v>19</v>
      </c>
    </row>
    <row r="174" spans="1:6" s="9" customFormat="1" ht="15" x14ac:dyDescent="0.25">
      <c r="A174" s="734"/>
      <c r="B174" s="14">
        <f t="shared" si="3"/>
        <v>160</v>
      </c>
      <c r="C174" s="40" t="s">
        <v>391</v>
      </c>
      <c r="D174" s="15">
        <v>5</v>
      </c>
      <c r="E174" s="473" t="s">
        <v>19</v>
      </c>
    </row>
    <row r="175" spans="1:6" s="9" customFormat="1" ht="30" x14ac:dyDescent="0.25">
      <c r="A175" s="734"/>
      <c r="B175" s="14">
        <f t="shared" si="3"/>
        <v>161</v>
      </c>
      <c r="C175" s="40" t="s">
        <v>236</v>
      </c>
      <c r="D175" s="351">
        <v>0</v>
      </c>
      <c r="E175" s="473" t="s">
        <v>19</v>
      </c>
    </row>
    <row r="176" spans="1:6" s="9" customFormat="1" ht="15" x14ac:dyDescent="0.25">
      <c r="A176" s="734"/>
      <c r="B176" s="14">
        <f t="shared" si="3"/>
        <v>162</v>
      </c>
      <c r="C176" s="40" t="s">
        <v>101</v>
      </c>
      <c r="D176" s="15">
        <v>0</v>
      </c>
      <c r="E176" s="473" t="s">
        <v>19</v>
      </c>
    </row>
    <row r="177" spans="1:6" s="9" customFormat="1" ht="15" x14ac:dyDescent="0.25">
      <c r="A177" s="734"/>
      <c r="B177" s="14">
        <f t="shared" si="3"/>
        <v>163</v>
      </c>
      <c r="C177" s="40" t="s">
        <v>337</v>
      </c>
      <c r="D177" s="15">
        <v>0</v>
      </c>
      <c r="E177" s="473" t="s">
        <v>19</v>
      </c>
    </row>
    <row r="178" spans="1:6" s="9" customFormat="1" ht="30" x14ac:dyDescent="0.25">
      <c r="A178" s="734"/>
      <c r="B178" s="14">
        <f t="shared" si="3"/>
        <v>164</v>
      </c>
      <c r="C178" s="40" t="s">
        <v>102</v>
      </c>
      <c r="D178" s="15">
        <v>5</v>
      </c>
      <c r="E178" s="473" t="s">
        <v>19</v>
      </c>
    </row>
    <row r="179" spans="1:6" s="9" customFormat="1" ht="15" x14ac:dyDescent="0.25">
      <c r="A179" s="734"/>
      <c r="B179" s="14">
        <f t="shared" si="3"/>
        <v>165</v>
      </c>
      <c r="C179" s="42" t="s">
        <v>103</v>
      </c>
      <c r="D179" s="351">
        <v>0</v>
      </c>
      <c r="E179" s="473" t="s">
        <v>19</v>
      </c>
    </row>
    <row r="180" spans="1:6" s="9" customFormat="1" ht="15" x14ac:dyDescent="0.25">
      <c r="A180" s="734"/>
      <c r="B180" s="14">
        <f t="shared" si="3"/>
        <v>166</v>
      </c>
      <c r="C180" s="40" t="s">
        <v>104</v>
      </c>
      <c r="D180" s="351">
        <v>0</v>
      </c>
      <c r="E180" s="473" t="s">
        <v>19</v>
      </c>
    </row>
    <row r="181" spans="1:6" s="9" customFormat="1" ht="15" x14ac:dyDescent="0.25">
      <c r="A181" s="734"/>
      <c r="B181" s="14">
        <f t="shared" si="3"/>
        <v>167</v>
      </c>
      <c r="C181" s="40" t="s">
        <v>105</v>
      </c>
      <c r="D181" s="351">
        <v>0</v>
      </c>
      <c r="E181" s="473" t="s">
        <v>19</v>
      </c>
    </row>
    <row r="182" spans="1:6" s="9" customFormat="1" ht="15" x14ac:dyDescent="0.25">
      <c r="A182" s="734"/>
      <c r="B182" s="14">
        <f t="shared" si="3"/>
        <v>168</v>
      </c>
      <c r="C182" s="40" t="s">
        <v>495</v>
      </c>
      <c r="D182" s="351">
        <v>0</v>
      </c>
      <c r="E182" s="473" t="s">
        <v>19</v>
      </c>
    </row>
    <row r="183" spans="1:6" s="9" customFormat="1" ht="15" x14ac:dyDescent="0.25">
      <c r="A183" s="734"/>
      <c r="B183" s="14">
        <f t="shared" si="3"/>
        <v>169</v>
      </c>
      <c r="C183" s="40" t="s">
        <v>338</v>
      </c>
      <c r="D183" s="15">
        <v>5</v>
      </c>
      <c r="E183" s="473" t="s">
        <v>19</v>
      </c>
    </row>
    <row r="184" spans="1:6" s="9" customFormat="1" ht="30" x14ac:dyDescent="0.25">
      <c r="A184" s="734"/>
      <c r="B184" s="14">
        <f t="shared" si="3"/>
        <v>170</v>
      </c>
      <c r="C184" s="40" t="s">
        <v>106</v>
      </c>
      <c r="D184" s="15">
        <v>5</v>
      </c>
      <c r="E184" s="473" t="s">
        <v>19</v>
      </c>
    </row>
    <row r="185" spans="1:6" s="9" customFormat="1" ht="15" x14ac:dyDescent="0.25">
      <c r="A185" s="734"/>
      <c r="B185" s="14">
        <f t="shared" si="3"/>
        <v>171</v>
      </c>
      <c r="C185" s="40" t="s">
        <v>107</v>
      </c>
      <c r="D185" s="15">
        <v>5</v>
      </c>
      <c r="E185" s="473" t="s">
        <v>19</v>
      </c>
    </row>
    <row r="186" spans="1:6" s="9" customFormat="1" ht="30" x14ac:dyDescent="0.25">
      <c r="A186" s="734"/>
      <c r="B186" s="14">
        <f t="shared" si="3"/>
        <v>172</v>
      </c>
      <c r="C186" s="40" t="s">
        <v>108</v>
      </c>
      <c r="D186" s="15">
        <v>5</v>
      </c>
      <c r="E186" s="473" t="s">
        <v>19</v>
      </c>
    </row>
    <row r="187" spans="1:6" s="9" customFormat="1" ht="15" x14ac:dyDescent="0.25">
      <c r="A187" s="715" t="s">
        <v>29</v>
      </c>
      <c r="B187" s="14">
        <f t="shared" si="3"/>
        <v>173</v>
      </c>
      <c r="C187" s="40" t="s">
        <v>109</v>
      </c>
      <c r="D187" s="351">
        <v>0</v>
      </c>
      <c r="E187" s="473" t="s">
        <v>19</v>
      </c>
    </row>
    <row r="188" spans="1:6" s="9" customFormat="1" ht="60" x14ac:dyDescent="0.25">
      <c r="A188" s="715"/>
      <c r="B188" s="14">
        <f t="shared" si="3"/>
        <v>174</v>
      </c>
      <c r="C188" s="40" t="s">
        <v>426</v>
      </c>
      <c r="D188" s="351">
        <v>0</v>
      </c>
      <c r="E188" s="473" t="s">
        <v>19</v>
      </c>
    </row>
    <row r="189" spans="1:6" s="9" customFormat="1" ht="75" x14ac:dyDescent="0.25">
      <c r="A189" s="715"/>
      <c r="B189" s="14">
        <f t="shared" si="3"/>
        <v>175</v>
      </c>
      <c r="C189" s="40" t="s">
        <v>427</v>
      </c>
      <c r="D189" s="351">
        <v>0</v>
      </c>
      <c r="E189" s="473" t="s">
        <v>19</v>
      </c>
    </row>
    <row r="190" spans="1:6" s="9" customFormat="1" thickBot="1" x14ac:dyDescent="0.3">
      <c r="A190" s="715"/>
      <c r="B190" s="14">
        <f t="shared" si="3"/>
        <v>176</v>
      </c>
      <c r="C190" s="40" t="s">
        <v>339</v>
      </c>
      <c r="D190" s="397">
        <v>0</v>
      </c>
      <c r="E190" s="478" t="s">
        <v>19</v>
      </c>
      <c r="F190" s="139">
        <f>COUNTIF(E191:E192,"s")</f>
        <v>0</v>
      </c>
    </row>
    <row r="191" spans="1:6" s="9" customFormat="1" ht="30" x14ac:dyDescent="0.25">
      <c r="A191" s="715"/>
      <c r="B191" s="14">
        <f t="shared" si="3"/>
        <v>177</v>
      </c>
      <c r="C191" s="418" t="s">
        <v>390</v>
      </c>
      <c r="D191" s="446">
        <v>5</v>
      </c>
      <c r="E191" s="632" t="s">
        <v>19</v>
      </c>
      <c r="F191" s="243" t="str">
        <f>IF(F190&gt;1,"ERROR, seleccionar només una S","")</f>
        <v/>
      </c>
    </row>
    <row r="192" spans="1:6" s="9" customFormat="1" thickBot="1" x14ac:dyDescent="0.3">
      <c r="A192" s="715"/>
      <c r="B192" s="14">
        <f t="shared" si="3"/>
        <v>178</v>
      </c>
      <c r="C192" s="492" t="s">
        <v>389</v>
      </c>
      <c r="D192" s="447">
        <v>10</v>
      </c>
      <c r="E192" s="633" t="s">
        <v>19</v>
      </c>
      <c r="F192" s="137"/>
    </row>
    <row r="193" spans="1:9" s="9" customFormat="1" ht="15" x14ac:dyDescent="0.25">
      <c r="A193" s="715"/>
      <c r="B193" s="14">
        <f t="shared" si="3"/>
        <v>179</v>
      </c>
      <c r="C193" s="40" t="s">
        <v>94</v>
      </c>
      <c r="D193" s="351">
        <v>0</v>
      </c>
      <c r="E193" s="473" t="s">
        <v>19</v>
      </c>
    </row>
    <row r="194" spans="1:9" s="9" customFormat="1" ht="15" x14ac:dyDescent="0.25">
      <c r="A194" s="715"/>
      <c r="B194" s="14">
        <f t="shared" si="3"/>
        <v>180</v>
      </c>
      <c r="C194" s="37" t="s">
        <v>308</v>
      </c>
      <c r="D194" s="351">
        <v>0</v>
      </c>
      <c r="E194" s="473" t="s">
        <v>19</v>
      </c>
      <c r="F194" s="23"/>
      <c r="G194" s="252">
        <v>0</v>
      </c>
      <c r="H194" s="23">
        <v>0</v>
      </c>
      <c r="I194" s="116"/>
    </row>
    <row r="195" spans="1:9" s="9" customFormat="1" ht="15" x14ac:dyDescent="0.25">
      <c r="A195" s="715"/>
      <c r="B195" s="14">
        <f t="shared" si="3"/>
        <v>181</v>
      </c>
      <c r="C195" s="40" t="s">
        <v>92</v>
      </c>
      <c r="D195" s="351">
        <v>0</v>
      </c>
      <c r="E195" s="473" t="s">
        <v>19</v>
      </c>
    </row>
    <row r="196" spans="1:9" s="9" customFormat="1" ht="15" x14ac:dyDescent="0.25">
      <c r="A196" s="715"/>
      <c r="B196" s="14">
        <f t="shared" si="3"/>
        <v>182</v>
      </c>
      <c r="C196" s="40" t="s">
        <v>362</v>
      </c>
      <c r="D196" s="15">
        <v>5</v>
      </c>
      <c r="E196" s="473" t="s">
        <v>19</v>
      </c>
    </row>
    <row r="197" spans="1:9" s="9" customFormat="1" ht="15" x14ac:dyDescent="0.25">
      <c r="A197" s="715"/>
      <c r="B197" s="14">
        <f t="shared" si="3"/>
        <v>183</v>
      </c>
      <c r="C197" s="40" t="s">
        <v>363</v>
      </c>
      <c r="D197" s="15">
        <v>5</v>
      </c>
      <c r="E197" s="473" t="s">
        <v>19</v>
      </c>
    </row>
    <row r="198" spans="1:9" s="9" customFormat="1" ht="15" x14ac:dyDescent="0.25">
      <c r="A198" s="715"/>
      <c r="B198" s="14">
        <f t="shared" si="3"/>
        <v>184</v>
      </c>
      <c r="C198" s="368" t="s">
        <v>364</v>
      </c>
      <c r="D198" s="351">
        <v>0</v>
      </c>
      <c r="E198" s="473" t="s">
        <v>19</v>
      </c>
    </row>
    <row r="199" spans="1:9" s="9" customFormat="1" ht="15" x14ac:dyDescent="0.25">
      <c r="A199" s="715"/>
      <c r="B199" s="14">
        <f t="shared" si="3"/>
        <v>185</v>
      </c>
      <c r="C199" s="40" t="s">
        <v>341</v>
      </c>
      <c r="D199" s="15">
        <v>0</v>
      </c>
      <c r="E199" s="473" t="s">
        <v>19</v>
      </c>
    </row>
    <row r="200" spans="1:9" s="9" customFormat="1" ht="15" x14ac:dyDescent="0.25">
      <c r="A200" s="715"/>
      <c r="B200" s="14">
        <f t="shared" si="3"/>
        <v>186</v>
      </c>
      <c r="C200" s="396" t="s">
        <v>110</v>
      </c>
      <c r="D200" s="351">
        <v>0</v>
      </c>
      <c r="E200" s="473" t="s">
        <v>19</v>
      </c>
    </row>
    <row r="201" spans="1:9" s="9" customFormat="1" ht="15" x14ac:dyDescent="0.25">
      <c r="A201" s="715"/>
      <c r="B201" s="14">
        <f t="shared" si="3"/>
        <v>187</v>
      </c>
      <c r="C201" s="40" t="s">
        <v>111</v>
      </c>
      <c r="D201" s="15">
        <v>5</v>
      </c>
      <c r="E201" s="473" t="s">
        <v>19</v>
      </c>
    </row>
    <row r="202" spans="1:9" s="9" customFormat="1" thickBot="1" x14ac:dyDescent="0.3">
      <c r="A202" s="735"/>
      <c r="B202" s="21">
        <f t="shared" si="3"/>
        <v>188</v>
      </c>
      <c r="C202" s="369" t="s">
        <v>340</v>
      </c>
      <c r="D202" s="43">
        <v>10</v>
      </c>
      <c r="E202" s="474" t="s">
        <v>19</v>
      </c>
    </row>
    <row r="203" spans="1:9" s="9" customFormat="1" thickBot="1" x14ac:dyDescent="0.3">
      <c r="A203" s="22"/>
      <c r="B203" s="23"/>
      <c r="C203" s="201" t="s">
        <v>221</v>
      </c>
      <c r="D203" s="523">
        <v>380</v>
      </c>
      <c r="E203" s="8"/>
    </row>
    <row r="204" spans="1:9" s="9" customFormat="1" thickBot="1" x14ac:dyDescent="0.3">
      <c r="A204" s="22"/>
      <c r="B204" s="23"/>
      <c r="C204" s="198" t="s">
        <v>365</v>
      </c>
      <c r="D204" s="238">
        <f>SUMIF($E$43:$E$202,"S",D43:D202)</f>
        <v>0</v>
      </c>
      <c r="E204" s="8"/>
    </row>
    <row r="205" spans="1:9" s="9" customFormat="1" thickBot="1" x14ac:dyDescent="0.3">
      <c r="A205" s="22"/>
      <c r="B205" s="23"/>
      <c r="C205" s="219"/>
      <c r="D205" s="525">
        <f>D204/D203</f>
        <v>0</v>
      </c>
      <c r="E205" s="8"/>
    </row>
    <row r="206" spans="1:9" s="9" customFormat="1" thickBot="1" x14ac:dyDescent="0.3">
      <c r="A206" s="22"/>
      <c r="B206" s="23"/>
      <c r="C206" s="25"/>
      <c r="D206" s="236"/>
      <c r="E206" s="8"/>
    </row>
    <row r="207" spans="1:9" s="9" customFormat="1" thickBot="1" x14ac:dyDescent="0.3">
      <c r="A207" s="27"/>
      <c r="B207" s="28"/>
      <c r="C207" s="519" t="s">
        <v>222</v>
      </c>
      <c r="D207" s="520">
        <f>COUNTIF(D43:D202,"=0")</f>
        <v>115</v>
      </c>
      <c r="E207" s="29"/>
    </row>
    <row r="208" spans="1:9" s="32" customFormat="1" thickBot="1" x14ac:dyDescent="0.3">
      <c r="A208" s="30"/>
      <c r="B208" s="28"/>
      <c r="C208" s="204" t="s">
        <v>223</v>
      </c>
      <c r="D208" s="231">
        <f>COUNTIFS(D43:D202,"=0",$E$43:$E$202,"=S")</f>
        <v>0</v>
      </c>
      <c r="E208" s="31"/>
    </row>
    <row r="209" spans="1:5" s="32" customFormat="1" thickBot="1" x14ac:dyDescent="0.3">
      <c r="A209" s="30"/>
      <c r="B209" s="28"/>
      <c r="C209" s="228"/>
      <c r="D209" s="526">
        <f>D208/D207</f>
        <v>0</v>
      </c>
      <c r="E209" s="31"/>
    </row>
    <row r="210" spans="1:5" s="9" customFormat="1" ht="15" x14ac:dyDescent="0.25">
      <c r="A210" s="44"/>
      <c r="B210" s="44"/>
      <c r="C210" s="45"/>
      <c r="D210" s="26"/>
      <c r="E210" s="8"/>
    </row>
    <row r="211" spans="1:5" s="9" customFormat="1" thickBot="1" x14ac:dyDescent="0.3">
      <c r="A211" s="44"/>
      <c r="B211" s="46"/>
      <c r="C211" s="543"/>
      <c r="D211" s="44"/>
      <c r="E211" s="48"/>
    </row>
    <row r="212" spans="1:5" s="9" customFormat="1" thickBot="1" x14ac:dyDescent="0.3">
      <c r="A212" s="718" t="s">
        <v>112</v>
      </c>
      <c r="B212" s="719"/>
      <c r="C212" s="719"/>
      <c r="D212" s="149"/>
      <c r="E212" s="150"/>
    </row>
    <row r="213" spans="1:5" s="9" customFormat="1" ht="15" customHeight="1" x14ac:dyDescent="0.25">
      <c r="A213" s="724" t="s">
        <v>347</v>
      </c>
      <c r="B213" s="13">
        <f>B202+1</f>
        <v>189</v>
      </c>
      <c r="C213" s="395" t="s">
        <v>342</v>
      </c>
      <c r="D213" s="389">
        <v>0</v>
      </c>
      <c r="E213" s="489" t="s">
        <v>19</v>
      </c>
    </row>
    <row r="214" spans="1:5" s="9" customFormat="1" ht="45" x14ac:dyDescent="0.25">
      <c r="A214" s="736"/>
      <c r="B214" s="14">
        <f>B213+1</f>
        <v>190</v>
      </c>
      <c r="C214" s="40" t="s">
        <v>366</v>
      </c>
      <c r="D214" s="351">
        <v>0</v>
      </c>
      <c r="E214" s="473" t="s">
        <v>19</v>
      </c>
    </row>
    <row r="215" spans="1:5" s="9" customFormat="1" ht="30" x14ac:dyDescent="0.25">
      <c r="A215" s="736"/>
      <c r="B215" s="14">
        <f t="shared" ref="B215:B219" si="4">B214+1</f>
        <v>191</v>
      </c>
      <c r="C215" s="40" t="s">
        <v>348</v>
      </c>
      <c r="D215" s="390">
        <v>0</v>
      </c>
      <c r="E215" s="473" t="s">
        <v>19</v>
      </c>
    </row>
    <row r="216" spans="1:5" s="9" customFormat="1" ht="15" x14ac:dyDescent="0.25">
      <c r="A216" s="736"/>
      <c r="B216" s="14">
        <f t="shared" si="4"/>
        <v>192</v>
      </c>
      <c r="C216" s="40" t="s">
        <v>113</v>
      </c>
      <c r="D216" s="390">
        <v>0</v>
      </c>
      <c r="E216" s="473" t="s">
        <v>19</v>
      </c>
    </row>
    <row r="217" spans="1:5" s="9" customFormat="1" ht="15" x14ac:dyDescent="0.25">
      <c r="A217" s="736"/>
      <c r="B217" s="14">
        <f t="shared" si="4"/>
        <v>193</v>
      </c>
      <c r="C217" s="40" t="s">
        <v>114</v>
      </c>
      <c r="D217" s="351">
        <v>0</v>
      </c>
      <c r="E217" s="473" t="s">
        <v>19</v>
      </c>
    </row>
    <row r="218" spans="1:5" s="9" customFormat="1" ht="15" x14ac:dyDescent="0.25">
      <c r="A218" s="736"/>
      <c r="B218" s="14">
        <f t="shared" si="4"/>
        <v>194</v>
      </c>
      <c r="C218" s="40" t="s">
        <v>115</v>
      </c>
      <c r="D218" s="351">
        <v>0</v>
      </c>
      <c r="E218" s="473" t="s">
        <v>19</v>
      </c>
    </row>
    <row r="219" spans="1:5" s="9" customFormat="1" thickBot="1" x14ac:dyDescent="0.3">
      <c r="A219" s="736"/>
      <c r="B219" s="50">
        <f t="shared" si="4"/>
        <v>195</v>
      </c>
      <c r="C219" s="369" t="s">
        <v>116</v>
      </c>
      <c r="D219" s="370">
        <v>0</v>
      </c>
      <c r="E219" s="473" t="s">
        <v>19</v>
      </c>
    </row>
    <row r="220" spans="1:5" s="9" customFormat="1" thickBot="1" x14ac:dyDescent="0.3">
      <c r="A220" s="759" t="s">
        <v>379</v>
      </c>
      <c r="B220" s="730"/>
      <c r="C220" s="730"/>
      <c r="D220" s="755"/>
      <c r="E220" s="210" t="s">
        <v>10</v>
      </c>
    </row>
    <row r="221" spans="1:5" s="9" customFormat="1" ht="45" x14ac:dyDescent="0.25">
      <c r="A221" s="184" t="s">
        <v>117</v>
      </c>
      <c r="B221" s="13">
        <f>B219+1</f>
        <v>196</v>
      </c>
      <c r="C221" s="394" t="s">
        <v>412</v>
      </c>
      <c r="D221" s="389">
        <v>0</v>
      </c>
      <c r="E221" s="475" t="s">
        <v>19</v>
      </c>
    </row>
    <row r="222" spans="1:5" s="9" customFormat="1" ht="30" x14ac:dyDescent="0.25">
      <c r="A222" s="181" t="s">
        <v>11</v>
      </c>
      <c r="B222" s="14">
        <f t="shared" ref="B222:B231" si="5">B221+1</f>
        <v>197</v>
      </c>
      <c r="C222" s="37" t="s">
        <v>395</v>
      </c>
      <c r="D222" s="390">
        <v>0</v>
      </c>
      <c r="E222" s="473" t="s">
        <v>19</v>
      </c>
    </row>
    <row r="223" spans="1:5" s="9" customFormat="1" ht="30" x14ac:dyDescent="0.25">
      <c r="A223" s="725" t="s">
        <v>118</v>
      </c>
      <c r="B223" s="14">
        <f>B222+1</f>
        <v>198</v>
      </c>
      <c r="C223" s="364" t="s">
        <v>396</v>
      </c>
      <c r="D223" s="351">
        <v>0</v>
      </c>
      <c r="E223" s="473" t="s">
        <v>19</v>
      </c>
    </row>
    <row r="224" spans="1:5" s="9" customFormat="1" ht="30" x14ac:dyDescent="0.25">
      <c r="A224" s="725"/>
      <c r="B224" s="14">
        <f t="shared" si="5"/>
        <v>199</v>
      </c>
      <c r="C224" s="364" t="s">
        <v>397</v>
      </c>
      <c r="D224" s="351">
        <v>0</v>
      </c>
      <c r="E224" s="473" t="s">
        <v>19</v>
      </c>
    </row>
    <row r="225" spans="1:9" s="9" customFormat="1" ht="30" x14ac:dyDescent="0.25">
      <c r="A225" s="725"/>
      <c r="B225" s="14">
        <f t="shared" si="5"/>
        <v>200</v>
      </c>
      <c r="C225" s="364" t="s">
        <v>413</v>
      </c>
      <c r="D225" s="351">
        <v>0</v>
      </c>
      <c r="E225" s="473" t="s">
        <v>19</v>
      </c>
    </row>
    <row r="226" spans="1:9" s="9" customFormat="1" ht="15" x14ac:dyDescent="0.25">
      <c r="A226" s="725"/>
      <c r="B226" s="14">
        <f t="shared" si="5"/>
        <v>201</v>
      </c>
      <c r="C226" s="19" t="s">
        <v>119</v>
      </c>
      <c r="D226" s="484">
        <v>0</v>
      </c>
      <c r="E226" s="473" t="s">
        <v>19</v>
      </c>
    </row>
    <row r="227" spans="1:9" s="9" customFormat="1" ht="45.75" thickBot="1" x14ac:dyDescent="0.3">
      <c r="A227" s="722"/>
      <c r="B227" s="50">
        <f t="shared" si="5"/>
        <v>202</v>
      </c>
      <c r="C227" s="61" t="s">
        <v>237</v>
      </c>
      <c r="D227" s="370">
        <v>0</v>
      </c>
      <c r="E227" s="474" t="s">
        <v>19</v>
      </c>
    </row>
    <row r="228" spans="1:9" s="9" customFormat="1" thickBot="1" x14ac:dyDescent="0.3">
      <c r="A228" s="759" t="s">
        <v>381</v>
      </c>
      <c r="B228" s="730"/>
      <c r="C228" s="730"/>
      <c r="D228" s="730"/>
      <c r="E228" s="755"/>
      <c r="F228" s="139"/>
      <c r="G228" s="139"/>
      <c r="H228" s="139"/>
      <c r="I228" s="139"/>
    </row>
    <row r="229" spans="1:9" s="9" customFormat="1" ht="15" x14ac:dyDescent="0.25">
      <c r="A229" s="723" t="s">
        <v>120</v>
      </c>
      <c r="B229" s="13">
        <f>B227+1</f>
        <v>203</v>
      </c>
      <c r="C229" s="461" t="s">
        <v>121</v>
      </c>
      <c r="D229" s="347">
        <v>0</v>
      </c>
      <c r="E229" s="488" t="s">
        <v>19</v>
      </c>
    </row>
    <row r="230" spans="1:9" s="9" customFormat="1" ht="15" x14ac:dyDescent="0.25">
      <c r="A230" s="725"/>
      <c r="B230" s="14">
        <f t="shared" si="5"/>
        <v>204</v>
      </c>
      <c r="C230" s="19" t="s">
        <v>122</v>
      </c>
      <c r="D230" s="39">
        <v>0</v>
      </c>
      <c r="E230" s="473" t="s">
        <v>19</v>
      </c>
    </row>
    <row r="231" spans="1:9" s="9" customFormat="1" thickBot="1" x14ac:dyDescent="0.3">
      <c r="A231" s="725"/>
      <c r="B231" s="14">
        <f t="shared" si="5"/>
        <v>205</v>
      </c>
      <c r="C231" s="61" t="s">
        <v>123</v>
      </c>
      <c r="D231" s="216">
        <v>0</v>
      </c>
      <c r="E231" s="473" t="s">
        <v>19</v>
      </c>
    </row>
    <row r="232" spans="1:9" s="9" customFormat="1" ht="15.75" customHeight="1" thickBot="1" x14ac:dyDescent="0.3">
      <c r="A232" s="725"/>
      <c r="B232" s="781" t="s">
        <v>480</v>
      </c>
      <c r="C232" s="728"/>
      <c r="D232" s="728"/>
      <c r="E232" s="801"/>
    </row>
    <row r="233" spans="1:9" s="9" customFormat="1" ht="15" x14ac:dyDescent="0.25">
      <c r="A233" s="725"/>
      <c r="B233" s="14">
        <f>B231+1</f>
        <v>206</v>
      </c>
      <c r="C233" s="391" t="s">
        <v>124</v>
      </c>
      <c r="D233" s="347">
        <v>0</v>
      </c>
      <c r="E233" s="475" t="s">
        <v>19</v>
      </c>
    </row>
    <row r="234" spans="1:9" s="9" customFormat="1" ht="15" x14ac:dyDescent="0.25">
      <c r="A234" s="725"/>
      <c r="B234" s="14">
        <f>B233+1</f>
        <v>207</v>
      </c>
      <c r="C234" s="385" t="s">
        <v>125</v>
      </c>
      <c r="D234" s="39">
        <v>0</v>
      </c>
      <c r="E234" s="473" t="s">
        <v>19</v>
      </c>
    </row>
    <row r="235" spans="1:9" s="9" customFormat="1" ht="15" x14ac:dyDescent="0.25">
      <c r="A235" s="725"/>
      <c r="B235" s="14">
        <f t="shared" ref="B235:B297" si="6">B234+1</f>
        <v>208</v>
      </c>
      <c r="C235" s="385" t="s">
        <v>126</v>
      </c>
      <c r="D235" s="39">
        <v>0</v>
      </c>
      <c r="E235" s="473" t="s">
        <v>19</v>
      </c>
    </row>
    <row r="236" spans="1:9" s="9" customFormat="1" ht="15" x14ac:dyDescent="0.25">
      <c r="A236" s="725"/>
      <c r="B236" s="14">
        <f t="shared" si="6"/>
        <v>209</v>
      </c>
      <c r="C236" s="385" t="s">
        <v>127</v>
      </c>
      <c r="D236" s="39">
        <v>0</v>
      </c>
      <c r="E236" s="473" t="s">
        <v>19</v>
      </c>
    </row>
    <row r="237" spans="1:9" s="9" customFormat="1" ht="15" x14ac:dyDescent="0.25">
      <c r="A237" s="725"/>
      <c r="B237" s="14">
        <f t="shared" si="6"/>
        <v>210</v>
      </c>
      <c r="C237" s="385" t="s">
        <v>128</v>
      </c>
      <c r="D237" s="39">
        <v>0</v>
      </c>
      <c r="E237" s="473" t="s">
        <v>19</v>
      </c>
    </row>
    <row r="238" spans="1:9" s="9" customFormat="1" ht="15" x14ac:dyDescent="0.25">
      <c r="A238" s="725"/>
      <c r="B238" s="14">
        <f t="shared" si="6"/>
        <v>211</v>
      </c>
      <c r="C238" s="385" t="s">
        <v>129</v>
      </c>
      <c r="D238" s="191">
        <v>0</v>
      </c>
      <c r="E238" s="473" t="s">
        <v>19</v>
      </c>
    </row>
    <row r="239" spans="1:9" s="9" customFormat="1" ht="15" x14ac:dyDescent="0.25">
      <c r="A239" s="725"/>
      <c r="B239" s="14">
        <f t="shared" si="6"/>
        <v>212</v>
      </c>
      <c r="C239" s="385" t="s">
        <v>130</v>
      </c>
      <c r="D239" s="191">
        <v>0</v>
      </c>
      <c r="E239" s="473" t="s">
        <v>19</v>
      </c>
    </row>
    <row r="240" spans="1:9" s="9" customFormat="1" ht="15" x14ac:dyDescent="0.25">
      <c r="A240" s="725"/>
      <c r="B240" s="14">
        <f t="shared" si="6"/>
        <v>213</v>
      </c>
      <c r="C240" s="385" t="s">
        <v>131</v>
      </c>
      <c r="D240" s="191">
        <v>0</v>
      </c>
      <c r="E240" s="473" t="s">
        <v>19</v>
      </c>
    </row>
    <row r="241" spans="1:5" s="9" customFormat="1" ht="15" x14ac:dyDescent="0.25">
      <c r="A241" s="725"/>
      <c r="B241" s="14">
        <f t="shared" si="6"/>
        <v>214</v>
      </c>
      <c r="C241" s="385" t="s">
        <v>132</v>
      </c>
      <c r="D241" s="39">
        <v>0</v>
      </c>
      <c r="E241" s="473" t="s">
        <v>19</v>
      </c>
    </row>
    <row r="242" spans="1:5" s="9" customFormat="1" ht="15" x14ac:dyDescent="0.25">
      <c r="A242" s="725"/>
      <c r="B242" s="14">
        <f t="shared" si="6"/>
        <v>215</v>
      </c>
      <c r="C242" s="385" t="s">
        <v>133</v>
      </c>
      <c r="D242" s="39">
        <v>0</v>
      </c>
      <c r="E242" s="473" t="s">
        <v>19</v>
      </c>
    </row>
    <row r="243" spans="1:5" s="9" customFormat="1" ht="15" x14ac:dyDescent="0.25">
      <c r="A243" s="725"/>
      <c r="B243" s="14">
        <f t="shared" si="6"/>
        <v>216</v>
      </c>
      <c r="C243" s="1" t="s">
        <v>134</v>
      </c>
      <c r="D243" s="351">
        <v>0</v>
      </c>
      <c r="E243" s="473" t="s">
        <v>19</v>
      </c>
    </row>
    <row r="244" spans="1:5" s="9" customFormat="1" ht="15" x14ac:dyDescent="0.25">
      <c r="A244" s="725"/>
      <c r="B244" s="14">
        <f t="shared" si="6"/>
        <v>217</v>
      </c>
      <c r="C244" s="1" t="s">
        <v>135</v>
      </c>
      <c r="D244" s="351">
        <v>0</v>
      </c>
      <c r="E244" s="473" t="s">
        <v>19</v>
      </c>
    </row>
    <row r="245" spans="1:5" s="9" customFormat="1" ht="15" x14ac:dyDescent="0.25">
      <c r="A245" s="725"/>
      <c r="B245" s="14">
        <f t="shared" si="6"/>
        <v>218</v>
      </c>
      <c r="C245" s="1" t="s">
        <v>136</v>
      </c>
      <c r="D245" s="484">
        <v>0</v>
      </c>
      <c r="E245" s="473" t="s">
        <v>19</v>
      </c>
    </row>
    <row r="246" spans="1:5" s="9" customFormat="1" ht="15" x14ac:dyDescent="0.25">
      <c r="A246" s="725"/>
      <c r="B246" s="14">
        <f t="shared" si="6"/>
        <v>219</v>
      </c>
      <c r="C246" s="1" t="s">
        <v>137</v>
      </c>
      <c r="D246" s="351">
        <v>0</v>
      </c>
      <c r="E246" s="473" t="s">
        <v>19</v>
      </c>
    </row>
    <row r="247" spans="1:5" s="9" customFormat="1" ht="15" x14ac:dyDescent="0.25">
      <c r="A247" s="725"/>
      <c r="B247" s="14">
        <f t="shared" si="6"/>
        <v>220</v>
      </c>
      <c r="C247" s="1" t="s">
        <v>138</v>
      </c>
      <c r="D247" s="351">
        <v>0</v>
      </c>
      <c r="E247" s="473" t="s">
        <v>19</v>
      </c>
    </row>
    <row r="248" spans="1:5" s="9" customFormat="1" ht="15" x14ac:dyDescent="0.25">
      <c r="A248" s="725"/>
      <c r="B248" s="14">
        <f t="shared" si="6"/>
        <v>221</v>
      </c>
      <c r="C248" s="1" t="s">
        <v>139</v>
      </c>
      <c r="D248" s="351">
        <v>0</v>
      </c>
      <c r="E248" s="473" t="s">
        <v>19</v>
      </c>
    </row>
    <row r="249" spans="1:5" s="9" customFormat="1" ht="15" x14ac:dyDescent="0.25">
      <c r="A249" s="725"/>
      <c r="B249" s="14">
        <f t="shared" si="6"/>
        <v>222</v>
      </c>
      <c r="C249" s="1" t="s">
        <v>140</v>
      </c>
      <c r="D249" s="527">
        <v>0</v>
      </c>
      <c r="E249" s="473" t="s">
        <v>19</v>
      </c>
    </row>
    <row r="250" spans="1:5" s="9" customFormat="1" ht="15" x14ac:dyDescent="0.25">
      <c r="A250" s="725"/>
      <c r="B250" s="14">
        <f t="shared" si="6"/>
        <v>223</v>
      </c>
      <c r="C250" s="1" t="s">
        <v>141</v>
      </c>
      <c r="D250" s="351">
        <v>0</v>
      </c>
      <c r="E250" s="473" t="s">
        <v>19</v>
      </c>
    </row>
    <row r="251" spans="1:5" s="9" customFormat="1" ht="15" x14ac:dyDescent="0.25">
      <c r="A251" s="725"/>
      <c r="B251" s="14">
        <f t="shared" si="6"/>
        <v>224</v>
      </c>
      <c r="C251" s="1" t="s">
        <v>218</v>
      </c>
      <c r="D251" s="351">
        <v>0</v>
      </c>
      <c r="E251" s="473" t="s">
        <v>19</v>
      </c>
    </row>
    <row r="252" spans="1:5" s="9" customFormat="1" ht="15" x14ac:dyDescent="0.25">
      <c r="A252" s="725"/>
      <c r="B252" s="14">
        <f t="shared" si="6"/>
        <v>225</v>
      </c>
      <c r="C252" s="1" t="s">
        <v>142</v>
      </c>
      <c r="D252" s="351">
        <v>0</v>
      </c>
      <c r="E252" s="473" t="s">
        <v>19</v>
      </c>
    </row>
    <row r="253" spans="1:5" s="9" customFormat="1" ht="15" x14ac:dyDescent="0.25">
      <c r="A253" s="725"/>
      <c r="B253" s="14">
        <f t="shared" si="6"/>
        <v>226</v>
      </c>
      <c r="C253" s="1" t="s">
        <v>143</v>
      </c>
      <c r="D253" s="351">
        <v>0</v>
      </c>
      <c r="E253" s="473" t="s">
        <v>19</v>
      </c>
    </row>
    <row r="254" spans="1:5" s="9" customFormat="1" ht="15" x14ac:dyDescent="0.25">
      <c r="A254" s="725"/>
      <c r="B254" s="14">
        <f t="shared" si="6"/>
        <v>227</v>
      </c>
      <c r="C254" s="1" t="s">
        <v>144</v>
      </c>
      <c r="D254" s="351">
        <v>0</v>
      </c>
      <c r="E254" s="473" t="s">
        <v>19</v>
      </c>
    </row>
    <row r="255" spans="1:5" s="9" customFormat="1" ht="15" x14ac:dyDescent="0.25">
      <c r="A255" s="725"/>
      <c r="B255" s="14">
        <f t="shared" si="6"/>
        <v>228</v>
      </c>
      <c r="C255" s="18" t="s">
        <v>145</v>
      </c>
      <c r="D255" s="528">
        <v>3</v>
      </c>
      <c r="E255" s="473" t="s">
        <v>19</v>
      </c>
    </row>
    <row r="256" spans="1:5" s="9" customFormat="1" ht="15" x14ac:dyDescent="0.25">
      <c r="A256" s="725"/>
      <c r="B256" s="14">
        <f t="shared" si="6"/>
        <v>229</v>
      </c>
      <c r="C256" s="1" t="s">
        <v>146</v>
      </c>
      <c r="D256" s="351">
        <v>0</v>
      </c>
      <c r="E256" s="473" t="s">
        <v>19</v>
      </c>
    </row>
    <row r="257" spans="1:5" s="9" customFormat="1" ht="15" x14ac:dyDescent="0.25">
      <c r="A257" s="725"/>
      <c r="B257" s="14">
        <f t="shared" si="6"/>
        <v>230</v>
      </c>
      <c r="C257" s="18" t="s">
        <v>147</v>
      </c>
      <c r="D257" s="351">
        <v>0</v>
      </c>
      <c r="E257" s="473" t="s">
        <v>19</v>
      </c>
    </row>
    <row r="258" spans="1:5" s="9" customFormat="1" ht="15" x14ac:dyDescent="0.25">
      <c r="A258" s="725"/>
      <c r="B258" s="14">
        <f t="shared" si="6"/>
        <v>231</v>
      </c>
      <c r="C258" s="18" t="s">
        <v>148</v>
      </c>
      <c r="D258" s="351">
        <v>0</v>
      </c>
      <c r="E258" s="473" t="s">
        <v>19</v>
      </c>
    </row>
    <row r="259" spans="1:5" s="9" customFormat="1" ht="15" x14ac:dyDescent="0.25">
      <c r="A259" s="725"/>
      <c r="B259" s="14">
        <f t="shared" si="6"/>
        <v>232</v>
      </c>
      <c r="C259" s="18" t="s">
        <v>149</v>
      </c>
      <c r="D259" s="528">
        <v>2</v>
      </c>
      <c r="E259" s="473" t="s">
        <v>19</v>
      </c>
    </row>
    <row r="260" spans="1:5" s="9" customFormat="1" ht="30" x14ac:dyDescent="0.25">
      <c r="A260" s="725"/>
      <c r="B260" s="14">
        <f t="shared" si="6"/>
        <v>233</v>
      </c>
      <c r="C260" s="376" t="s">
        <v>398</v>
      </c>
      <c r="D260" s="380">
        <v>10</v>
      </c>
      <c r="E260" s="473" t="s">
        <v>19</v>
      </c>
    </row>
    <row r="261" spans="1:5" s="9" customFormat="1" ht="60" x14ac:dyDescent="0.25">
      <c r="A261" s="725"/>
      <c r="B261" s="14">
        <f t="shared" si="6"/>
        <v>234</v>
      </c>
      <c r="C261" s="376" t="s">
        <v>399</v>
      </c>
      <c r="D261" s="381">
        <v>10</v>
      </c>
      <c r="E261" s="473" t="s">
        <v>19</v>
      </c>
    </row>
    <row r="262" spans="1:5" s="9" customFormat="1" ht="15" x14ac:dyDescent="0.25">
      <c r="A262" s="725"/>
      <c r="B262" s="14">
        <f t="shared" si="6"/>
        <v>235</v>
      </c>
      <c r="C262" s="19" t="s">
        <v>150</v>
      </c>
      <c r="D262" s="381">
        <v>10</v>
      </c>
      <c r="E262" s="473" t="s">
        <v>19</v>
      </c>
    </row>
    <row r="263" spans="1:5" s="9" customFormat="1" ht="45" x14ac:dyDescent="0.25">
      <c r="A263" s="725"/>
      <c r="B263" s="14">
        <f t="shared" si="6"/>
        <v>236</v>
      </c>
      <c r="C263" s="19" t="s">
        <v>238</v>
      </c>
      <c r="D263" s="57">
        <v>0</v>
      </c>
      <c r="E263" s="473" t="s">
        <v>19</v>
      </c>
    </row>
    <row r="264" spans="1:5" s="9" customFormat="1" ht="30" x14ac:dyDescent="0.25">
      <c r="A264" s="725"/>
      <c r="B264" s="14">
        <f t="shared" si="6"/>
        <v>237</v>
      </c>
      <c r="C264" s="19" t="s">
        <v>400</v>
      </c>
      <c r="D264" s="57">
        <v>5</v>
      </c>
      <c r="E264" s="473" t="s">
        <v>19</v>
      </c>
    </row>
    <row r="265" spans="1:5" s="9" customFormat="1" ht="15" x14ac:dyDescent="0.25">
      <c r="A265" s="725"/>
      <c r="B265" s="14">
        <f t="shared" si="6"/>
        <v>238</v>
      </c>
      <c r="C265" s="19" t="s">
        <v>119</v>
      </c>
      <c r="D265" s="39">
        <v>0</v>
      </c>
      <c r="E265" s="473" t="s">
        <v>19</v>
      </c>
    </row>
    <row r="266" spans="1:5" s="9" customFormat="1" ht="45.75" thickBot="1" x14ac:dyDescent="0.3">
      <c r="A266" s="725"/>
      <c r="B266" s="14">
        <f t="shared" si="6"/>
        <v>239</v>
      </c>
      <c r="C266" s="61" t="s">
        <v>239</v>
      </c>
      <c r="D266" s="216">
        <v>0</v>
      </c>
      <c r="E266" s="544" t="s">
        <v>19</v>
      </c>
    </row>
    <row r="267" spans="1:5" s="9" customFormat="1" thickBot="1" x14ac:dyDescent="0.3">
      <c r="A267" s="759" t="s">
        <v>265</v>
      </c>
      <c r="B267" s="730"/>
      <c r="C267" s="730"/>
      <c r="D267" s="755"/>
      <c r="E267" s="210" t="s">
        <v>19</v>
      </c>
    </row>
    <row r="268" spans="1:5" s="9" customFormat="1" ht="60" x14ac:dyDescent="0.25">
      <c r="A268" s="181" t="s">
        <v>151</v>
      </c>
      <c r="B268" s="14">
        <f>B266+1</f>
        <v>240</v>
      </c>
      <c r="C268" s="373" t="s">
        <v>152</v>
      </c>
      <c r="D268" s="347">
        <v>0</v>
      </c>
      <c r="E268" s="475" t="s">
        <v>19</v>
      </c>
    </row>
    <row r="269" spans="1:5" s="9" customFormat="1" ht="30" x14ac:dyDescent="0.25">
      <c r="A269" s="181" t="s">
        <v>11</v>
      </c>
      <c r="B269" s="14">
        <f t="shared" si="6"/>
        <v>241</v>
      </c>
      <c r="C269" s="364" t="s">
        <v>12</v>
      </c>
      <c r="D269" s="39">
        <v>0</v>
      </c>
      <c r="E269" s="473" t="s">
        <v>19</v>
      </c>
    </row>
    <row r="270" spans="1:5" s="9" customFormat="1" ht="30" x14ac:dyDescent="0.25">
      <c r="A270" s="738" t="s">
        <v>153</v>
      </c>
      <c r="B270" s="14">
        <f t="shared" si="6"/>
        <v>242</v>
      </c>
      <c r="C270" s="19" t="s">
        <v>154</v>
      </c>
      <c r="D270" s="39">
        <v>0</v>
      </c>
      <c r="E270" s="473" t="s">
        <v>19</v>
      </c>
    </row>
    <row r="271" spans="1:5" s="9" customFormat="1" ht="30" x14ac:dyDescent="0.25">
      <c r="A271" s="739"/>
      <c r="B271" s="14">
        <f t="shared" si="6"/>
        <v>243</v>
      </c>
      <c r="C271" s="19" t="s">
        <v>240</v>
      </c>
      <c r="D271" s="191">
        <v>0</v>
      </c>
      <c r="E271" s="473" t="s">
        <v>19</v>
      </c>
    </row>
    <row r="272" spans="1:5" s="9" customFormat="1" ht="30" x14ac:dyDescent="0.25">
      <c r="A272" s="739"/>
      <c r="B272" s="14">
        <f t="shared" si="6"/>
        <v>244</v>
      </c>
      <c r="C272" s="19" t="s">
        <v>241</v>
      </c>
      <c r="D272" s="39">
        <v>0</v>
      </c>
      <c r="E272" s="473" t="s">
        <v>19</v>
      </c>
    </row>
    <row r="273" spans="1:6" s="9" customFormat="1" ht="30" x14ac:dyDescent="0.25">
      <c r="A273" s="739"/>
      <c r="B273" s="14">
        <f t="shared" si="6"/>
        <v>245</v>
      </c>
      <c r="C273" s="19" t="s">
        <v>242</v>
      </c>
      <c r="D273" s="65">
        <v>15</v>
      </c>
      <c r="E273" s="473" t="s">
        <v>19</v>
      </c>
    </row>
    <row r="274" spans="1:6" s="9" customFormat="1" ht="15" x14ac:dyDescent="0.25">
      <c r="A274" s="739"/>
      <c r="B274" s="14">
        <f t="shared" si="6"/>
        <v>246</v>
      </c>
      <c r="C274" s="19" t="s">
        <v>155</v>
      </c>
      <c r="D274" s="206">
        <v>0</v>
      </c>
      <c r="E274" s="473" t="s">
        <v>19</v>
      </c>
    </row>
    <row r="275" spans="1:6" s="9" customFormat="1" ht="15" x14ac:dyDescent="0.25">
      <c r="A275" s="739"/>
      <c r="B275" s="14">
        <f t="shared" si="6"/>
        <v>247</v>
      </c>
      <c r="C275" s="19" t="s">
        <v>156</v>
      </c>
      <c r="D275" s="211">
        <v>5</v>
      </c>
      <c r="E275" s="473" t="s">
        <v>19</v>
      </c>
    </row>
    <row r="276" spans="1:6" s="9" customFormat="1" ht="15" x14ac:dyDescent="0.25">
      <c r="A276" s="739"/>
      <c r="B276" s="14">
        <f t="shared" si="6"/>
        <v>248</v>
      </c>
      <c r="C276" s="19" t="s">
        <v>157</v>
      </c>
      <c r="D276" s="211">
        <v>0</v>
      </c>
      <c r="E276" s="494" t="s">
        <v>19</v>
      </c>
      <c r="F276" s="139"/>
    </row>
    <row r="277" spans="1:6" s="9" customFormat="1" ht="15" x14ac:dyDescent="0.25">
      <c r="A277" s="739"/>
      <c r="B277" s="14">
        <f t="shared" si="6"/>
        <v>249</v>
      </c>
      <c r="C277" s="19" t="s">
        <v>158</v>
      </c>
      <c r="D277" s="206">
        <v>0</v>
      </c>
      <c r="E277" s="475" t="s">
        <v>19</v>
      </c>
      <c r="F277" s="137"/>
    </row>
    <row r="278" spans="1:6" s="9" customFormat="1" ht="15" x14ac:dyDescent="0.25">
      <c r="A278" s="739"/>
      <c r="B278" s="14">
        <f t="shared" si="6"/>
        <v>250</v>
      </c>
      <c r="C278" s="19" t="s">
        <v>159</v>
      </c>
      <c r="D278" s="65">
        <v>15</v>
      </c>
      <c r="E278" s="473" t="s">
        <v>19</v>
      </c>
    </row>
    <row r="279" spans="1:6" s="9" customFormat="1" ht="30" x14ac:dyDescent="0.25">
      <c r="A279" s="739"/>
      <c r="B279" s="14">
        <f t="shared" si="6"/>
        <v>251</v>
      </c>
      <c r="C279" s="19" t="s">
        <v>160</v>
      </c>
      <c r="D279" s="206">
        <v>0</v>
      </c>
      <c r="E279" s="473" t="s">
        <v>19</v>
      </c>
    </row>
    <row r="280" spans="1:6" s="9" customFormat="1" ht="30" x14ac:dyDescent="0.25">
      <c r="A280" s="739"/>
      <c r="B280" s="14">
        <f t="shared" si="6"/>
        <v>252</v>
      </c>
      <c r="C280" s="19" t="s">
        <v>243</v>
      </c>
      <c r="D280" s="15">
        <v>5</v>
      </c>
      <c r="E280" s="473" t="s">
        <v>19</v>
      </c>
    </row>
    <row r="281" spans="1:6" s="9" customFormat="1" ht="15" x14ac:dyDescent="0.25">
      <c r="A281" s="739"/>
      <c r="B281" s="14">
        <f t="shared" si="6"/>
        <v>253</v>
      </c>
      <c r="C281" s="19" t="s">
        <v>161</v>
      </c>
      <c r="D281" s="15">
        <v>5</v>
      </c>
      <c r="E281" s="473" t="s">
        <v>19</v>
      </c>
    </row>
    <row r="282" spans="1:6" s="9" customFormat="1" ht="30" x14ac:dyDescent="0.25">
      <c r="A282" s="739"/>
      <c r="B282" s="14">
        <f t="shared" si="6"/>
        <v>254</v>
      </c>
      <c r="C282" s="19" t="s">
        <v>428</v>
      </c>
      <c r="D282" s="15">
        <v>10</v>
      </c>
      <c r="E282" s="473" t="s">
        <v>19</v>
      </c>
    </row>
    <row r="283" spans="1:6" s="9" customFormat="1" ht="45" x14ac:dyDescent="0.25">
      <c r="A283" s="739"/>
      <c r="B283" s="14">
        <f t="shared" si="6"/>
        <v>255</v>
      </c>
      <c r="C283" s="19" t="s">
        <v>429</v>
      </c>
      <c r="D283" s="15">
        <v>10</v>
      </c>
      <c r="E283" s="473" t="s">
        <v>19</v>
      </c>
    </row>
    <row r="284" spans="1:6" s="9" customFormat="1" ht="45" x14ac:dyDescent="0.25">
      <c r="A284" s="739"/>
      <c r="B284" s="14">
        <f t="shared" si="6"/>
        <v>256</v>
      </c>
      <c r="C284" s="40" t="s">
        <v>430</v>
      </c>
      <c r="D284" s="14">
        <v>10</v>
      </c>
      <c r="E284" s="473" t="s">
        <v>19</v>
      </c>
    </row>
    <row r="285" spans="1:6" s="9" customFormat="1" ht="15" x14ac:dyDescent="0.25">
      <c r="A285" s="739"/>
      <c r="B285" s="14">
        <f t="shared" si="6"/>
        <v>257</v>
      </c>
      <c r="C285" s="40" t="s">
        <v>447</v>
      </c>
      <c r="D285" s="14">
        <v>15</v>
      </c>
      <c r="E285" s="473" t="s">
        <v>19</v>
      </c>
    </row>
    <row r="286" spans="1:6" s="9" customFormat="1" ht="15" x14ac:dyDescent="0.25">
      <c r="A286" s="739"/>
      <c r="B286" s="14">
        <f t="shared" si="6"/>
        <v>258</v>
      </c>
      <c r="C286" s="368" t="s">
        <v>401</v>
      </c>
      <c r="D286" s="351">
        <v>0</v>
      </c>
      <c r="E286" s="473" t="s">
        <v>19</v>
      </c>
    </row>
    <row r="287" spans="1:6" s="9" customFormat="1" ht="15" x14ac:dyDescent="0.25">
      <c r="A287" s="739"/>
      <c r="B287" s="14">
        <f t="shared" si="6"/>
        <v>259</v>
      </c>
      <c r="C287" s="19" t="s">
        <v>162</v>
      </c>
      <c r="D287" s="351">
        <v>0</v>
      </c>
      <c r="E287" s="473" t="s">
        <v>19</v>
      </c>
    </row>
    <row r="288" spans="1:6" s="9" customFormat="1" ht="30" x14ac:dyDescent="0.25">
      <c r="A288" s="739"/>
      <c r="B288" s="14">
        <f t="shared" si="6"/>
        <v>260</v>
      </c>
      <c r="C288" s="40" t="s">
        <v>163</v>
      </c>
      <c r="D288" s="15">
        <v>5</v>
      </c>
      <c r="E288" s="473" t="s">
        <v>19</v>
      </c>
    </row>
    <row r="289" spans="1:5" s="9" customFormat="1" ht="45.75" thickBot="1" x14ac:dyDescent="0.3">
      <c r="A289" s="739"/>
      <c r="B289" s="50">
        <f t="shared" si="6"/>
        <v>261</v>
      </c>
      <c r="C289" s="369" t="s">
        <v>244</v>
      </c>
      <c r="D289" s="370">
        <v>0</v>
      </c>
      <c r="E289" s="544" t="s">
        <v>19</v>
      </c>
    </row>
    <row r="290" spans="1:5" s="9" customFormat="1" thickBot="1" x14ac:dyDescent="0.3">
      <c r="A290" s="759" t="s">
        <v>266</v>
      </c>
      <c r="B290" s="730"/>
      <c r="C290" s="730"/>
      <c r="D290" s="755"/>
      <c r="E290" s="210" t="s">
        <v>19</v>
      </c>
    </row>
    <row r="291" spans="1:5" s="9" customFormat="1" ht="15" x14ac:dyDescent="0.25">
      <c r="A291" s="740" t="s">
        <v>164</v>
      </c>
      <c r="B291" s="13">
        <f>B289+1</f>
        <v>262</v>
      </c>
      <c r="C291" s="395" t="s">
        <v>349</v>
      </c>
      <c r="D291" s="496">
        <v>0</v>
      </c>
      <c r="E291" s="475" t="s">
        <v>19</v>
      </c>
    </row>
    <row r="292" spans="1:5" s="9" customFormat="1" ht="30" x14ac:dyDescent="0.25">
      <c r="A292" s="715"/>
      <c r="B292" s="14">
        <f t="shared" si="6"/>
        <v>263</v>
      </c>
      <c r="C292" s="40" t="s">
        <v>165</v>
      </c>
      <c r="D292" s="39">
        <v>0</v>
      </c>
      <c r="E292" s="473" t="s">
        <v>19</v>
      </c>
    </row>
    <row r="293" spans="1:5" s="9" customFormat="1" ht="30" x14ac:dyDescent="0.25">
      <c r="A293" s="715"/>
      <c r="B293" s="14">
        <f t="shared" si="6"/>
        <v>264</v>
      </c>
      <c r="C293" s="40" t="s">
        <v>166</v>
      </c>
      <c r="D293" s="39">
        <v>0</v>
      </c>
      <c r="E293" s="473" t="s">
        <v>19</v>
      </c>
    </row>
    <row r="294" spans="1:5" s="9" customFormat="1" ht="15" x14ac:dyDescent="0.25">
      <c r="A294" s="715"/>
      <c r="B294" s="14">
        <f t="shared" si="6"/>
        <v>265</v>
      </c>
      <c r="C294" s="40" t="s">
        <v>167</v>
      </c>
      <c r="D294" s="206">
        <v>0</v>
      </c>
      <c r="E294" s="473" t="s">
        <v>19</v>
      </c>
    </row>
    <row r="295" spans="1:5" s="9" customFormat="1" ht="15" x14ac:dyDescent="0.25">
      <c r="A295" s="715"/>
      <c r="B295" s="14">
        <f t="shared" si="6"/>
        <v>266</v>
      </c>
      <c r="C295" s="40" t="s">
        <v>168</v>
      </c>
      <c r="D295" s="39">
        <v>0</v>
      </c>
      <c r="E295" s="473" t="s">
        <v>19</v>
      </c>
    </row>
    <row r="296" spans="1:5" s="9" customFormat="1" ht="15" x14ac:dyDescent="0.25">
      <c r="A296" s="715"/>
      <c r="B296" s="14">
        <f t="shared" si="6"/>
        <v>267</v>
      </c>
      <c r="C296" s="40" t="s">
        <v>119</v>
      </c>
      <c r="D296" s="39">
        <v>0</v>
      </c>
      <c r="E296" s="473" t="s">
        <v>19</v>
      </c>
    </row>
    <row r="297" spans="1:5" s="9" customFormat="1" ht="45" x14ac:dyDescent="0.25">
      <c r="A297" s="715"/>
      <c r="B297" s="14">
        <f t="shared" si="6"/>
        <v>268</v>
      </c>
      <c r="C297" s="40" t="s">
        <v>350</v>
      </c>
      <c r="D297" s="39">
        <v>0</v>
      </c>
      <c r="E297" s="473" t="s">
        <v>19</v>
      </c>
    </row>
    <row r="298" spans="1:5" s="9" customFormat="1" ht="45" x14ac:dyDescent="0.25">
      <c r="A298" s="715"/>
      <c r="B298" s="14">
        <f t="shared" ref="B298:B342" si="7">B297+1</f>
        <v>269</v>
      </c>
      <c r="C298" s="40" t="s">
        <v>402</v>
      </c>
      <c r="D298" s="39">
        <v>0</v>
      </c>
      <c r="E298" s="473" t="s">
        <v>19</v>
      </c>
    </row>
    <row r="299" spans="1:5" s="9" customFormat="1" ht="15" x14ac:dyDescent="0.25">
      <c r="A299" s="722" t="s">
        <v>169</v>
      </c>
      <c r="B299" s="14">
        <f t="shared" si="7"/>
        <v>270</v>
      </c>
      <c r="C299" s="40" t="s">
        <v>170</v>
      </c>
      <c r="D299" s="57">
        <v>5</v>
      </c>
      <c r="E299" s="473" t="s">
        <v>19</v>
      </c>
    </row>
    <row r="300" spans="1:5" s="9" customFormat="1" ht="15" x14ac:dyDescent="0.25">
      <c r="A300" s="723"/>
      <c r="B300" s="14">
        <f t="shared" si="7"/>
        <v>271</v>
      </c>
      <c r="C300" s="19" t="s">
        <v>171</v>
      </c>
      <c r="D300" s="57">
        <v>5</v>
      </c>
      <c r="E300" s="473" t="s">
        <v>19</v>
      </c>
    </row>
    <row r="301" spans="1:5" s="9" customFormat="1" ht="30" x14ac:dyDescent="0.25">
      <c r="A301" s="181" t="s">
        <v>172</v>
      </c>
      <c r="B301" s="14">
        <f t="shared" si="7"/>
        <v>272</v>
      </c>
      <c r="C301" s="364" t="s">
        <v>173</v>
      </c>
      <c r="D301" s="39">
        <v>0</v>
      </c>
      <c r="E301" s="473" t="s">
        <v>19</v>
      </c>
    </row>
    <row r="302" spans="1:5" s="9" customFormat="1" ht="30" x14ac:dyDescent="0.25">
      <c r="A302" s="182" t="s">
        <v>11</v>
      </c>
      <c r="B302" s="14">
        <f t="shared" si="7"/>
        <v>273</v>
      </c>
      <c r="C302" s="365" t="s">
        <v>12</v>
      </c>
      <c r="D302" s="191">
        <v>0</v>
      </c>
      <c r="E302" s="473" t="s">
        <v>19</v>
      </c>
    </row>
    <row r="303" spans="1:5" s="9" customFormat="1" ht="30" x14ac:dyDescent="0.25">
      <c r="A303" s="725" t="s">
        <v>18</v>
      </c>
      <c r="B303" s="14">
        <f t="shared" si="7"/>
        <v>274</v>
      </c>
      <c r="C303" s="19" t="s">
        <v>174</v>
      </c>
      <c r="D303" s="39">
        <v>0</v>
      </c>
      <c r="E303" s="473" t="s">
        <v>19</v>
      </c>
    </row>
    <row r="304" spans="1:5" s="9" customFormat="1" ht="15" x14ac:dyDescent="0.25">
      <c r="A304" s="725"/>
      <c r="B304" s="14">
        <f t="shared" si="7"/>
        <v>275</v>
      </c>
      <c r="C304" s="40" t="s">
        <v>175</v>
      </c>
      <c r="D304" s="191">
        <v>0</v>
      </c>
      <c r="E304" s="473" t="s">
        <v>19</v>
      </c>
    </row>
    <row r="305" spans="1:5" s="9" customFormat="1" ht="15" x14ac:dyDescent="0.25">
      <c r="A305" s="725"/>
      <c r="B305" s="14">
        <f t="shared" si="7"/>
        <v>276</v>
      </c>
      <c r="C305" s="40" t="s">
        <v>176</v>
      </c>
      <c r="D305" s="39">
        <v>0</v>
      </c>
      <c r="E305" s="473" t="s">
        <v>19</v>
      </c>
    </row>
    <row r="306" spans="1:5" s="9" customFormat="1" ht="15" x14ac:dyDescent="0.25">
      <c r="A306" s="725"/>
      <c r="B306" s="14">
        <f t="shared" si="7"/>
        <v>277</v>
      </c>
      <c r="C306" s="40" t="s">
        <v>177</v>
      </c>
      <c r="D306" s="39">
        <v>0</v>
      </c>
      <c r="E306" s="473" t="s">
        <v>19</v>
      </c>
    </row>
    <row r="307" spans="1:5" s="9" customFormat="1" ht="15" x14ac:dyDescent="0.25">
      <c r="A307" s="725"/>
      <c r="B307" s="14">
        <f t="shared" si="7"/>
        <v>278</v>
      </c>
      <c r="C307" s="40" t="s">
        <v>178</v>
      </c>
      <c r="D307" s="206">
        <v>0</v>
      </c>
      <c r="E307" s="473" t="s">
        <v>19</v>
      </c>
    </row>
    <row r="308" spans="1:5" s="9" customFormat="1" ht="15" x14ac:dyDescent="0.25">
      <c r="A308" s="725"/>
      <c r="B308" s="14">
        <f t="shared" si="7"/>
        <v>279</v>
      </c>
      <c r="C308" s="19" t="s">
        <v>179</v>
      </c>
      <c r="D308" s="39">
        <v>0</v>
      </c>
      <c r="E308" s="473" t="s">
        <v>19</v>
      </c>
    </row>
    <row r="309" spans="1:5" s="9" customFormat="1" ht="15" x14ac:dyDescent="0.25">
      <c r="A309" s="725"/>
      <c r="B309" s="14">
        <f t="shared" si="7"/>
        <v>280</v>
      </c>
      <c r="C309" s="19" t="s">
        <v>119</v>
      </c>
      <c r="D309" s="206">
        <v>0</v>
      </c>
      <c r="E309" s="473" t="s">
        <v>19</v>
      </c>
    </row>
    <row r="310" spans="1:5" s="9" customFormat="1" ht="15" x14ac:dyDescent="0.25">
      <c r="A310" s="725"/>
      <c r="B310" s="14">
        <f t="shared" si="7"/>
        <v>281</v>
      </c>
      <c r="C310" s="19" t="s">
        <v>431</v>
      </c>
      <c r="D310" s="39">
        <v>0</v>
      </c>
      <c r="E310" s="473" t="s">
        <v>19</v>
      </c>
    </row>
    <row r="311" spans="1:5" s="9" customFormat="1" ht="30" x14ac:dyDescent="0.25">
      <c r="A311" s="725"/>
      <c r="B311" s="14">
        <f t="shared" si="7"/>
        <v>282</v>
      </c>
      <c r="C311" s="362" t="s">
        <v>484</v>
      </c>
      <c r="D311" s="39">
        <v>0</v>
      </c>
      <c r="E311" s="473" t="s">
        <v>19</v>
      </c>
    </row>
    <row r="312" spans="1:5" s="9" customFormat="1" ht="15" x14ac:dyDescent="0.25">
      <c r="A312" s="725"/>
      <c r="B312" s="14">
        <f t="shared" si="7"/>
        <v>283</v>
      </c>
      <c r="C312" s="19" t="s">
        <v>180</v>
      </c>
      <c r="D312" s="57">
        <v>15</v>
      </c>
      <c r="E312" s="473" t="s">
        <v>19</v>
      </c>
    </row>
    <row r="313" spans="1:5" s="9" customFormat="1" ht="15" x14ac:dyDescent="0.25">
      <c r="A313" s="725"/>
      <c r="B313" s="14">
        <f t="shared" si="7"/>
        <v>284</v>
      </c>
      <c r="C313" s="19" t="s">
        <v>181</v>
      </c>
      <c r="D313" s="39">
        <v>0</v>
      </c>
      <c r="E313" s="473" t="s">
        <v>19</v>
      </c>
    </row>
    <row r="314" spans="1:5" s="9" customFormat="1" ht="15" x14ac:dyDescent="0.25">
      <c r="A314" s="725"/>
      <c r="B314" s="14">
        <f t="shared" si="7"/>
        <v>285</v>
      </c>
      <c r="C314" s="19" t="s">
        <v>182</v>
      </c>
      <c r="D314" s="57">
        <v>15</v>
      </c>
      <c r="E314" s="473" t="s">
        <v>19</v>
      </c>
    </row>
    <row r="315" spans="1:5" s="9" customFormat="1" ht="15" x14ac:dyDescent="0.25">
      <c r="A315" s="725"/>
      <c r="B315" s="14">
        <f t="shared" si="7"/>
        <v>286</v>
      </c>
      <c r="C315" s="19" t="s">
        <v>183</v>
      </c>
      <c r="D315" s="57">
        <v>15</v>
      </c>
      <c r="E315" s="473" t="s">
        <v>19</v>
      </c>
    </row>
    <row r="316" spans="1:5" s="9" customFormat="1" ht="15" x14ac:dyDescent="0.25">
      <c r="A316" s="725"/>
      <c r="B316" s="14">
        <f t="shared" si="7"/>
        <v>287</v>
      </c>
      <c r="C316" s="19" t="s">
        <v>184</v>
      </c>
      <c r="D316" s="57">
        <v>5</v>
      </c>
      <c r="E316" s="473" t="s">
        <v>19</v>
      </c>
    </row>
    <row r="317" spans="1:5" s="9" customFormat="1" ht="15" x14ac:dyDescent="0.25">
      <c r="A317" s="725"/>
      <c r="B317" s="14">
        <f t="shared" si="7"/>
        <v>288</v>
      </c>
      <c r="C317" s="18" t="s">
        <v>185</v>
      </c>
      <c r="D317" s="15">
        <v>15</v>
      </c>
      <c r="E317" s="473" t="s">
        <v>19</v>
      </c>
    </row>
    <row r="318" spans="1:5" s="9" customFormat="1" ht="15" x14ac:dyDescent="0.25">
      <c r="A318" s="725"/>
      <c r="B318" s="14">
        <f t="shared" si="7"/>
        <v>289</v>
      </c>
      <c r="C318" s="41" t="s">
        <v>186</v>
      </c>
      <c r="D318" s="15">
        <v>10</v>
      </c>
      <c r="E318" s="473" t="s">
        <v>19</v>
      </c>
    </row>
    <row r="319" spans="1:5" s="9" customFormat="1" ht="15" x14ac:dyDescent="0.25">
      <c r="A319" s="725"/>
      <c r="B319" s="14">
        <f t="shared" si="7"/>
        <v>290</v>
      </c>
      <c r="C319" s="18" t="s">
        <v>187</v>
      </c>
      <c r="D319" s="351">
        <v>0</v>
      </c>
      <c r="E319" s="473" t="s">
        <v>19</v>
      </c>
    </row>
    <row r="320" spans="1:5" s="9" customFormat="1" ht="15" x14ac:dyDescent="0.25">
      <c r="A320" s="725"/>
      <c r="B320" s="14">
        <f t="shared" si="7"/>
        <v>291</v>
      </c>
      <c r="C320" s="18" t="s">
        <v>188</v>
      </c>
      <c r="D320" s="351">
        <v>0</v>
      </c>
      <c r="E320" s="473" t="s">
        <v>19</v>
      </c>
    </row>
    <row r="321" spans="1:6" s="9" customFormat="1" ht="15" x14ac:dyDescent="0.25">
      <c r="A321" s="725"/>
      <c r="B321" s="14">
        <f t="shared" si="7"/>
        <v>292</v>
      </c>
      <c r="C321" s="18" t="s">
        <v>352</v>
      </c>
      <c r="D321" s="351">
        <v>0</v>
      </c>
      <c r="E321" s="473" t="s">
        <v>19</v>
      </c>
    </row>
    <row r="322" spans="1:6" s="9" customFormat="1" ht="15" x14ac:dyDescent="0.25">
      <c r="A322" s="722"/>
      <c r="B322" s="14">
        <f t="shared" si="7"/>
        <v>293</v>
      </c>
      <c r="C322" s="121" t="s">
        <v>189</v>
      </c>
      <c r="D322" s="351">
        <v>0</v>
      </c>
      <c r="E322" s="473" t="s">
        <v>19</v>
      </c>
    </row>
    <row r="323" spans="1:6" s="9" customFormat="1" ht="15" x14ac:dyDescent="0.25">
      <c r="A323" s="725"/>
      <c r="B323" s="14">
        <f t="shared" si="7"/>
        <v>294</v>
      </c>
      <c r="C323" s="18" t="s">
        <v>190</v>
      </c>
      <c r="D323" s="351">
        <v>0</v>
      </c>
      <c r="E323" s="473" t="s">
        <v>19</v>
      </c>
    </row>
    <row r="324" spans="1:6" s="9" customFormat="1" ht="30" x14ac:dyDescent="0.25">
      <c r="A324" s="723" t="s">
        <v>191</v>
      </c>
      <c r="B324" s="14">
        <f t="shared" si="7"/>
        <v>295</v>
      </c>
      <c r="C324" s="19" t="s">
        <v>481</v>
      </c>
      <c r="D324" s="390">
        <v>0</v>
      </c>
      <c r="E324" s="473" t="s">
        <v>19</v>
      </c>
    </row>
    <row r="325" spans="1:6" s="9" customFormat="1" ht="32.25" customHeight="1" x14ac:dyDescent="0.25">
      <c r="A325" s="725"/>
      <c r="B325" s="14">
        <f t="shared" si="7"/>
        <v>296</v>
      </c>
      <c r="C325" s="18" t="s">
        <v>482</v>
      </c>
      <c r="D325" s="351">
        <v>0</v>
      </c>
      <c r="E325" s="473" t="s">
        <v>19</v>
      </c>
    </row>
    <row r="326" spans="1:6" s="9" customFormat="1" ht="29.25" customHeight="1" x14ac:dyDescent="0.25">
      <c r="A326" s="725"/>
      <c r="B326" s="14">
        <f t="shared" si="7"/>
        <v>297</v>
      </c>
      <c r="C326" s="18" t="s">
        <v>483</v>
      </c>
      <c r="D326" s="14">
        <v>10</v>
      </c>
      <c r="E326" s="473" t="s">
        <v>19</v>
      </c>
    </row>
    <row r="327" spans="1:6" s="9" customFormat="1" ht="15" x14ac:dyDescent="0.25">
      <c r="A327" s="725"/>
      <c r="B327" s="14">
        <f t="shared" si="7"/>
        <v>298</v>
      </c>
      <c r="C327" s="18" t="s">
        <v>245</v>
      </c>
      <c r="D327" s="529">
        <v>0</v>
      </c>
      <c r="E327" s="473" t="s">
        <v>19</v>
      </c>
    </row>
    <row r="328" spans="1:6" s="9" customFormat="1" ht="15" x14ac:dyDescent="0.25">
      <c r="A328" s="725"/>
      <c r="B328" s="14">
        <f t="shared" si="7"/>
        <v>299</v>
      </c>
      <c r="C328" s="18" t="s">
        <v>246</v>
      </c>
      <c r="D328" s="390">
        <v>0</v>
      </c>
      <c r="E328" s="473" t="s">
        <v>19</v>
      </c>
      <c r="F328" s="139"/>
    </row>
    <row r="329" spans="1:6" s="9" customFormat="1" ht="30" x14ac:dyDescent="0.25">
      <c r="A329" s="725"/>
      <c r="B329" s="14">
        <f t="shared" si="7"/>
        <v>300</v>
      </c>
      <c r="C329" s="18" t="s">
        <v>192</v>
      </c>
      <c r="D329" s="351">
        <v>0</v>
      </c>
      <c r="E329" s="473" t="s">
        <v>19</v>
      </c>
      <c r="F329" s="137"/>
    </row>
    <row r="330" spans="1:6" s="9" customFormat="1" ht="30" x14ac:dyDescent="0.25">
      <c r="A330" s="725"/>
      <c r="B330" s="14">
        <f t="shared" si="7"/>
        <v>301</v>
      </c>
      <c r="C330" s="19" t="s">
        <v>393</v>
      </c>
      <c r="D330" s="15">
        <v>15</v>
      </c>
      <c r="E330" s="473" t="s">
        <v>19</v>
      </c>
    </row>
    <row r="331" spans="1:6" s="9" customFormat="1" ht="30" x14ac:dyDescent="0.25">
      <c r="A331" s="181" t="s">
        <v>193</v>
      </c>
      <c r="B331" s="14">
        <f t="shared" si="7"/>
        <v>302</v>
      </c>
      <c r="C331" s="19" t="s">
        <v>194</v>
      </c>
      <c r="D331" s="484">
        <v>0</v>
      </c>
      <c r="E331" s="473" t="s">
        <v>19</v>
      </c>
    </row>
    <row r="332" spans="1:6" s="9" customFormat="1" ht="15" x14ac:dyDescent="0.25">
      <c r="A332" s="725" t="s">
        <v>29</v>
      </c>
      <c r="B332" s="14">
        <f t="shared" si="7"/>
        <v>303</v>
      </c>
      <c r="C332" s="19" t="s">
        <v>351</v>
      </c>
      <c r="D332" s="15">
        <v>5</v>
      </c>
      <c r="E332" s="473" t="s">
        <v>19</v>
      </c>
    </row>
    <row r="333" spans="1:6" s="9" customFormat="1" ht="15" x14ac:dyDescent="0.25">
      <c r="A333" s="725"/>
      <c r="B333" s="14">
        <f t="shared" si="7"/>
        <v>304</v>
      </c>
      <c r="C333" s="19" t="s">
        <v>247</v>
      </c>
      <c r="D333" s="15">
        <v>5</v>
      </c>
      <c r="E333" s="473" t="s">
        <v>19</v>
      </c>
    </row>
    <row r="334" spans="1:6" s="9" customFormat="1" ht="15" x14ac:dyDescent="0.25">
      <c r="A334" s="725"/>
      <c r="B334" s="14">
        <f t="shared" si="7"/>
        <v>305</v>
      </c>
      <c r="C334" s="40" t="s">
        <v>195</v>
      </c>
      <c r="D334" s="15">
        <v>5</v>
      </c>
      <c r="E334" s="473" t="s">
        <v>19</v>
      </c>
    </row>
    <row r="335" spans="1:6" s="9" customFormat="1" ht="15" x14ac:dyDescent="0.25">
      <c r="A335" s="725"/>
      <c r="B335" s="14">
        <f t="shared" si="7"/>
        <v>306</v>
      </c>
      <c r="C335" s="40" t="s">
        <v>196</v>
      </c>
      <c r="D335" s="15">
        <v>5</v>
      </c>
      <c r="E335" s="473" t="s">
        <v>19</v>
      </c>
    </row>
    <row r="336" spans="1:6" s="9" customFormat="1" ht="15" x14ac:dyDescent="0.25">
      <c r="A336" s="725"/>
      <c r="B336" s="14">
        <f t="shared" si="7"/>
        <v>307</v>
      </c>
      <c r="C336" s="40" t="s">
        <v>215</v>
      </c>
      <c r="D336" s="351">
        <v>0</v>
      </c>
      <c r="E336" s="473" t="s">
        <v>19</v>
      </c>
    </row>
    <row r="337" spans="1:5" s="9" customFormat="1" ht="15" x14ac:dyDescent="0.25">
      <c r="A337" s="725"/>
      <c r="B337" s="14">
        <f t="shared" si="7"/>
        <v>308</v>
      </c>
      <c r="C337" s="40" t="s">
        <v>448</v>
      </c>
      <c r="D337" s="15">
        <v>5</v>
      </c>
      <c r="E337" s="473" t="s">
        <v>19</v>
      </c>
    </row>
    <row r="338" spans="1:5" s="9" customFormat="1" ht="15" x14ac:dyDescent="0.25">
      <c r="A338" s="725"/>
      <c r="B338" s="14">
        <f t="shared" si="7"/>
        <v>309</v>
      </c>
      <c r="C338" s="40" t="s">
        <v>197</v>
      </c>
      <c r="D338" s="15">
        <v>5</v>
      </c>
      <c r="E338" s="473" t="s">
        <v>19</v>
      </c>
    </row>
    <row r="339" spans="1:5" s="9" customFormat="1" ht="30" x14ac:dyDescent="0.25">
      <c r="A339" s="725"/>
      <c r="B339" s="14">
        <f t="shared" si="7"/>
        <v>310</v>
      </c>
      <c r="C339" s="19" t="s">
        <v>394</v>
      </c>
      <c r="D339" s="351">
        <v>0</v>
      </c>
      <c r="E339" s="473" t="s">
        <v>19</v>
      </c>
    </row>
    <row r="340" spans="1:5" s="9" customFormat="1" ht="30" x14ac:dyDescent="0.25">
      <c r="A340" s="725"/>
      <c r="B340" s="14">
        <f t="shared" si="7"/>
        <v>311</v>
      </c>
      <c r="C340" s="19" t="s">
        <v>198</v>
      </c>
      <c r="D340" s="360">
        <v>5</v>
      </c>
      <c r="E340" s="473" t="s">
        <v>19</v>
      </c>
    </row>
    <row r="341" spans="1:5" s="9" customFormat="1" ht="15" x14ac:dyDescent="0.25">
      <c r="A341" s="725"/>
      <c r="B341" s="14">
        <f t="shared" si="7"/>
        <v>312</v>
      </c>
      <c r="C341" s="19" t="s">
        <v>199</v>
      </c>
      <c r="D341" s="390">
        <v>0</v>
      </c>
      <c r="E341" s="473" t="s">
        <v>19</v>
      </c>
    </row>
    <row r="342" spans="1:5" s="9" customFormat="1" thickBot="1" x14ac:dyDescent="0.3">
      <c r="A342" s="726"/>
      <c r="B342" s="21">
        <f t="shared" si="7"/>
        <v>313</v>
      </c>
      <c r="C342" s="61" t="s">
        <v>200</v>
      </c>
      <c r="D342" s="370">
        <v>0</v>
      </c>
      <c r="E342" s="478" t="s">
        <v>19</v>
      </c>
    </row>
    <row r="343" spans="1:5" s="9" customFormat="1" thickBot="1" x14ac:dyDescent="0.3">
      <c r="A343" s="22"/>
      <c r="B343" s="23"/>
      <c r="C343" s="522" t="s">
        <v>221</v>
      </c>
      <c r="D343" s="523">
        <v>280</v>
      </c>
      <c r="E343" s="237"/>
    </row>
    <row r="344" spans="1:5" s="9" customFormat="1" ht="15" x14ac:dyDescent="0.25">
      <c r="A344" s="22"/>
      <c r="B344" s="23"/>
      <c r="C344" s="536" t="s">
        <v>274</v>
      </c>
      <c r="D344" s="524">
        <f>IF(E220="S",SUMIF($E$221:$E$227,"S",D221:D227),"NO APLICA")</f>
        <v>0</v>
      </c>
      <c r="E344" s="8"/>
    </row>
    <row r="345" spans="1:5" s="9" customFormat="1" ht="15" x14ac:dyDescent="0.25">
      <c r="A345" s="22"/>
      <c r="B345" s="23"/>
      <c r="C345" s="537" t="s">
        <v>271</v>
      </c>
      <c r="D345" s="218" t="str">
        <f>IF(E267="S",SUMIF($E$268:$E$289,"S",D268:D289),"NO APLICA")</f>
        <v>NO APLICA</v>
      </c>
      <c r="E345" s="8"/>
    </row>
    <row r="346" spans="1:5" s="9" customFormat="1" ht="15" x14ac:dyDescent="0.25">
      <c r="A346" s="22"/>
      <c r="B346" s="23"/>
      <c r="C346" s="537" t="s">
        <v>272</v>
      </c>
      <c r="D346" s="218" t="str">
        <f>IF(E290="s",SUMIF($E$291:$E$298,"S",D291:D298),"NO APLICA")</f>
        <v>NO APLICA</v>
      </c>
      <c r="E346" s="8"/>
    </row>
    <row r="347" spans="1:5" s="9" customFormat="1" thickBot="1" x14ac:dyDescent="0.3">
      <c r="A347" s="22"/>
      <c r="B347" s="23"/>
      <c r="C347" s="538" t="s">
        <v>275</v>
      </c>
      <c r="D347" s="224">
        <f>(SUMIF($E$213:$E$219,"S",D213:D219)+(SUMIF($E$299:$E$342,"s",D299:D342)))+(SUMIF($E$229:$E$266,"s",D229:D266))</f>
        <v>0</v>
      </c>
      <c r="E347" s="8"/>
    </row>
    <row r="348" spans="1:5" s="9" customFormat="1" thickBot="1" x14ac:dyDescent="0.3">
      <c r="A348" s="22"/>
      <c r="B348" s="23"/>
      <c r="C348" s="222" t="s">
        <v>273</v>
      </c>
      <c r="D348" s="223">
        <f>SUM(D344:D347)</f>
        <v>0</v>
      </c>
      <c r="E348" s="8"/>
    </row>
    <row r="349" spans="1:5" s="9" customFormat="1" thickBot="1" x14ac:dyDescent="0.3">
      <c r="A349" s="22"/>
      <c r="B349" s="23"/>
      <c r="C349" s="219"/>
      <c r="D349" s="220">
        <f>D348/D343</f>
        <v>0</v>
      </c>
      <c r="E349" s="221"/>
    </row>
    <row r="350" spans="1:5" s="9" customFormat="1" thickBot="1" x14ac:dyDescent="0.3">
      <c r="A350" s="22"/>
      <c r="B350" s="23"/>
      <c r="C350" s="45"/>
      <c r="D350" s="26"/>
      <c r="E350" s="8"/>
    </row>
    <row r="351" spans="1:5" s="9" customFormat="1" thickBot="1" x14ac:dyDescent="0.3">
      <c r="A351" s="27"/>
      <c r="B351" s="28"/>
      <c r="C351" s="539" t="s">
        <v>287</v>
      </c>
      <c r="D351" s="520">
        <f>COUNTIF(D213:D342,"=0")</f>
        <v>92</v>
      </c>
      <c r="E351" s="115"/>
    </row>
    <row r="352" spans="1:5" s="32" customFormat="1" ht="15" x14ac:dyDescent="0.25">
      <c r="A352" s="30"/>
      <c r="B352" s="28"/>
      <c r="C352" s="540" t="s">
        <v>283</v>
      </c>
      <c r="D352" s="521">
        <f>IF(E220="s",COUNTIFS(D221:D227,"=0",$E$221:$E$227,"=S"),"OBLIGATORI")</f>
        <v>0</v>
      </c>
      <c r="E352" s="115"/>
    </row>
    <row r="353" spans="1:5" s="32" customFormat="1" ht="15" x14ac:dyDescent="0.25">
      <c r="A353" s="30"/>
      <c r="B353" s="28"/>
      <c r="C353" s="302" t="s">
        <v>284</v>
      </c>
      <c r="D353" s="226" t="str">
        <f>IF(E267="S",COUNTIFS(D268:D289,"=0",$E$268:$E$289,"=S"),"NO APLICA")</f>
        <v>NO APLICA</v>
      </c>
      <c r="E353" s="115"/>
    </row>
    <row r="354" spans="1:5" s="32" customFormat="1" ht="15" x14ac:dyDescent="0.25">
      <c r="A354" s="30"/>
      <c r="B354" s="28"/>
      <c r="C354" s="302" t="s">
        <v>285</v>
      </c>
      <c r="D354" s="226" t="str">
        <f>IF(E290="S",COUNTIFS(D291:D298,"=0",$E$291:$E$298,"=S"),"NO APLICA")</f>
        <v>NO APLICA</v>
      </c>
      <c r="E354" s="115"/>
    </row>
    <row r="355" spans="1:5" s="32" customFormat="1" thickBot="1" x14ac:dyDescent="0.3">
      <c r="A355" s="30"/>
      <c r="B355" s="28"/>
      <c r="C355" s="303" t="s">
        <v>286</v>
      </c>
      <c r="D355" s="304">
        <f>COUNTIFS(D213:D219,"=0",$E$213:$E$219,"=S")+COUNTIFS(D299:D342,"=0",$E$299:$E$342,"=S")+COUNTIFS(D229:D266,"=0",$E$229:$E$266,"=S")</f>
        <v>0</v>
      </c>
      <c r="E355" s="115"/>
    </row>
    <row r="356" spans="1:5" s="32" customFormat="1" thickBot="1" x14ac:dyDescent="0.3">
      <c r="A356" s="30"/>
      <c r="B356" s="28"/>
      <c r="C356" s="204" t="s">
        <v>223</v>
      </c>
      <c r="D356" s="231">
        <f>SUM(D352:D355)</f>
        <v>0</v>
      </c>
      <c r="E356" s="115"/>
    </row>
    <row r="357" spans="1:5" s="32" customFormat="1" thickBot="1" x14ac:dyDescent="0.3">
      <c r="A357" s="30"/>
      <c r="B357" s="28"/>
      <c r="C357" s="228"/>
      <c r="D357" s="72">
        <f>D356/D351</f>
        <v>0</v>
      </c>
      <c r="E357" s="202"/>
    </row>
    <row r="358" spans="1:5" s="9" customFormat="1" ht="15" x14ac:dyDescent="0.25">
      <c r="A358" s="44"/>
      <c r="B358" s="44"/>
      <c r="C358" s="45"/>
      <c r="D358" s="229"/>
      <c r="E358" s="8"/>
    </row>
    <row r="359" spans="1:5" s="9" customFormat="1" thickBot="1" x14ac:dyDescent="0.3">
      <c r="A359" s="53"/>
      <c r="B359" s="53"/>
      <c r="C359" s="53"/>
      <c r="D359" s="54"/>
      <c r="E359" s="54"/>
    </row>
    <row r="360" spans="1:5" s="9" customFormat="1" thickBot="1" x14ac:dyDescent="0.3">
      <c r="A360" s="718" t="s">
        <v>201</v>
      </c>
      <c r="B360" s="719"/>
      <c r="C360" s="719"/>
      <c r="D360" s="147"/>
      <c r="E360" s="611"/>
    </row>
    <row r="361" spans="1:5" s="9" customFormat="1" ht="15.75" customHeight="1" thickBot="1" x14ac:dyDescent="0.3">
      <c r="A361" s="741" t="s">
        <v>270</v>
      </c>
      <c r="B361" s="742"/>
      <c r="C361" s="742"/>
      <c r="D361" s="743"/>
      <c r="E361" s="606" t="s">
        <v>19</v>
      </c>
    </row>
    <row r="362" spans="1:5" s="9" customFormat="1" ht="15" customHeight="1" x14ac:dyDescent="0.25">
      <c r="A362" s="744" t="s">
        <v>449</v>
      </c>
      <c r="B362" s="14">
        <f>B342+1</f>
        <v>314</v>
      </c>
      <c r="C362" s="19" t="s">
        <v>450</v>
      </c>
      <c r="D362" s="531">
        <v>0</v>
      </c>
      <c r="E362" s="475" t="s">
        <v>19</v>
      </c>
    </row>
    <row r="363" spans="1:5" s="9" customFormat="1" ht="30" x14ac:dyDescent="0.25">
      <c r="A363" s="724"/>
      <c r="B363" s="14">
        <f t="shared" ref="B363:B379" si="8">B362+1</f>
        <v>315</v>
      </c>
      <c r="C363" s="19" t="s">
        <v>249</v>
      </c>
      <c r="D363" s="58">
        <v>10</v>
      </c>
      <c r="E363" s="473" t="s">
        <v>19</v>
      </c>
    </row>
    <row r="364" spans="1:5" s="9" customFormat="1" ht="15" x14ac:dyDescent="0.25">
      <c r="A364" s="724"/>
      <c r="B364" s="14">
        <f t="shared" si="8"/>
        <v>316</v>
      </c>
      <c r="C364" s="19" t="s">
        <v>203</v>
      </c>
      <c r="D364" s="59">
        <v>10</v>
      </c>
      <c r="E364" s="473" t="s">
        <v>19</v>
      </c>
    </row>
    <row r="365" spans="1:5" s="9" customFormat="1" ht="15" customHeight="1" x14ac:dyDescent="0.25">
      <c r="A365" s="724"/>
      <c r="B365" s="14">
        <f t="shared" si="8"/>
        <v>317</v>
      </c>
      <c r="C365" s="19" t="s">
        <v>250</v>
      </c>
      <c r="D365" s="59">
        <v>10</v>
      </c>
      <c r="E365" s="473" t="s">
        <v>19</v>
      </c>
    </row>
    <row r="366" spans="1:5" s="9" customFormat="1" ht="15" x14ac:dyDescent="0.25">
      <c r="A366" s="724"/>
      <c r="B366" s="14">
        <f t="shared" si="8"/>
        <v>318</v>
      </c>
      <c r="C366" s="19" t="s">
        <v>251</v>
      </c>
      <c r="D366" s="59">
        <v>20</v>
      </c>
      <c r="E366" s="473" t="s">
        <v>19</v>
      </c>
    </row>
    <row r="367" spans="1:5" s="9" customFormat="1" ht="15" x14ac:dyDescent="0.25">
      <c r="A367" s="724"/>
      <c r="B367" s="14">
        <f t="shared" si="8"/>
        <v>319</v>
      </c>
      <c r="C367" s="19" t="s">
        <v>403</v>
      </c>
      <c r="D367" s="59">
        <v>20</v>
      </c>
      <c r="E367" s="473" t="s">
        <v>19</v>
      </c>
    </row>
    <row r="368" spans="1:5" s="9" customFormat="1" ht="17.25" x14ac:dyDescent="0.25">
      <c r="A368" s="724"/>
      <c r="B368" s="14">
        <f t="shared" si="8"/>
        <v>320</v>
      </c>
      <c r="C368" s="19" t="s">
        <v>252</v>
      </c>
      <c r="D368" s="59">
        <v>10</v>
      </c>
      <c r="E368" s="473" t="s">
        <v>19</v>
      </c>
    </row>
    <row r="369" spans="1:5" s="9" customFormat="1" thickBot="1" x14ac:dyDescent="0.3">
      <c r="A369" s="745"/>
      <c r="B369" s="14">
        <f t="shared" si="8"/>
        <v>321</v>
      </c>
      <c r="C369" s="19" t="s">
        <v>204</v>
      </c>
      <c r="D369" s="59">
        <v>10</v>
      </c>
      <c r="E369" s="478" t="s">
        <v>19</v>
      </c>
    </row>
    <row r="370" spans="1:5" s="9" customFormat="1" thickBot="1" x14ac:dyDescent="0.3">
      <c r="A370" s="273" t="s">
        <v>29</v>
      </c>
      <c r="B370" s="274"/>
      <c r="C370" s="274"/>
      <c r="D370" s="306"/>
      <c r="E370" s="606" t="s">
        <v>19</v>
      </c>
    </row>
    <row r="371" spans="1:5" s="9" customFormat="1" ht="15" x14ac:dyDescent="0.25">
      <c r="A371" s="724" t="s">
        <v>29</v>
      </c>
      <c r="B371" s="14">
        <f>B369+1</f>
        <v>322</v>
      </c>
      <c r="C371" s="40" t="s">
        <v>202</v>
      </c>
      <c r="D371" s="55">
        <v>5</v>
      </c>
      <c r="E371" s="475" t="s">
        <v>19</v>
      </c>
    </row>
    <row r="372" spans="1:5" s="9" customFormat="1" ht="45" x14ac:dyDescent="0.25">
      <c r="A372" s="724"/>
      <c r="B372" s="14">
        <f t="shared" si="8"/>
        <v>323</v>
      </c>
      <c r="C372" s="307" t="s">
        <v>451</v>
      </c>
      <c r="D372" s="14">
        <v>10</v>
      </c>
      <c r="E372" s="473" t="s">
        <v>19</v>
      </c>
    </row>
    <row r="373" spans="1:5" s="9" customFormat="1" ht="30" x14ac:dyDescent="0.25">
      <c r="A373" s="724"/>
      <c r="B373" s="14">
        <f t="shared" si="8"/>
        <v>324</v>
      </c>
      <c r="C373" s="40" t="s">
        <v>454</v>
      </c>
      <c r="D373" s="65">
        <v>10</v>
      </c>
      <c r="E373" s="473" t="s">
        <v>19</v>
      </c>
    </row>
    <row r="374" spans="1:5" s="9" customFormat="1" ht="15" x14ac:dyDescent="0.25">
      <c r="A374" s="724"/>
      <c r="B374" s="14">
        <f t="shared" si="8"/>
        <v>325</v>
      </c>
      <c r="C374" s="49" t="s">
        <v>248</v>
      </c>
      <c r="D374" s="14">
        <v>5</v>
      </c>
      <c r="E374" s="473" t="s">
        <v>19</v>
      </c>
    </row>
    <row r="375" spans="1:5" s="9" customFormat="1" ht="30" x14ac:dyDescent="0.25">
      <c r="A375" s="724"/>
      <c r="B375" s="14">
        <f t="shared" si="8"/>
        <v>326</v>
      </c>
      <c r="C375" s="49" t="s">
        <v>205</v>
      </c>
      <c r="D375" s="13">
        <v>5</v>
      </c>
      <c r="E375" s="473" t="s">
        <v>19</v>
      </c>
    </row>
    <row r="376" spans="1:5" s="9" customFormat="1" ht="30" x14ac:dyDescent="0.25">
      <c r="A376" s="724"/>
      <c r="B376" s="14">
        <f t="shared" si="8"/>
        <v>327</v>
      </c>
      <c r="C376" s="42" t="s">
        <v>206</v>
      </c>
      <c r="D376" s="14">
        <v>10</v>
      </c>
      <c r="E376" s="473" t="s">
        <v>19</v>
      </c>
    </row>
    <row r="377" spans="1:5" s="9" customFormat="1" ht="15" x14ac:dyDescent="0.25">
      <c r="A377" s="724"/>
      <c r="B377" s="14">
        <f t="shared" si="8"/>
        <v>328</v>
      </c>
      <c r="C377" s="42" t="s">
        <v>253</v>
      </c>
      <c r="D377" s="14">
        <v>10</v>
      </c>
      <c r="E377" s="473" t="s">
        <v>19</v>
      </c>
    </row>
    <row r="378" spans="1:5" s="9" customFormat="1" ht="15" x14ac:dyDescent="0.25">
      <c r="A378" s="724"/>
      <c r="B378" s="14">
        <f t="shared" si="8"/>
        <v>329</v>
      </c>
      <c r="C378" s="40" t="s">
        <v>254</v>
      </c>
      <c r="D378" s="14">
        <v>10</v>
      </c>
      <c r="E378" s="478" t="s">
        <v>19</v>
      </c>
    </row>
    <row r="379" spans="1:5" s="9" customFormat="1" thickBot="1" x14ac:dyDescent="0.3">
      <c r="A379" s="745"/>
      <c r="B379" s="21">
        <f t="shared" si="8"/>
        <v>330</v>
      </c>
      <c r="C379" s="308" t="s">
        <v>207</v>
      </c>
      <c r="D379" s="21">
        <v>15</v>
      </c>
      <c r="E379" s="474" t="s">
        <v>19</v>
      </c>
    </row>
    <row r="380" spans="1:5" s="9" customFormat="1" ht="15" x14ac:dyDescent="0.25">
      <c r="A380" s="22"/>
      <c r="B380" s="23"/>
      <c r="C380" s="291" t="s">
        <v>221</v>
      </c>
      <c r="D380" s="292">
        <v>170</v>
      </c>
      <c r="E380" s="156"/>
    </row>
    <row r="381" spans="1:5" s="9" customFormat="1" ht="15" x14ac:dyDescent="0.25">
      <c r="A381" s="22"/>
      <c r="B381" s="23"/>
      <c r="C381" s="275" t="s">
        <v>452</v>
      </c>
      <c r="D381" s="601" t="str">
        <f>IF(E361="S",SUMIF($E$362:$E$369,"S",D362:D369),"NO APLICA")</f>
        <v>NO APLICA</v>
      </c>
      <c r="E381" s="156"/>
    </row>
    <row r="382" spans="1:5" s="9" customFormat="1" thickBot="1" x14ac:dyDescent="0.3">
      <c r="A382" s="22"/>
      <c r="B382" s="23"/>
      <c r="C382" s="350" t="s">
        <v>453</v>
      </c>
      <c r="D382" s="602">
        <f>(SUMIF($E$371:$E$379,"S",D371:D379))</f>
        <v>0</v>
      </c>
      <c r="E382" s="156"/>
    </row>
    <row r="383" spans="1:5" s="9" customFormat="1" thickBot="1" x14ac:dyDescent="0.3">
      <c r="A383" s="22"/>
      <c r="B383" s="23"/>
      <c r="C383" s="198" t="s">
        <v>225</v>
      </c>
      <c r="D383" s="199" t="str">
        <f>IF(E361="s",SUMIF($E$362:$E$379,"S",D362:D379),"NO APLICA")</f>
        <v>NO APLICA</v>
      </c>
      <c r="E383" s="8"/>
    </row>
    <row r="384" spans="1:5" s="9" customFormat="1" thickBot="1" x14ac:dyDescent="0.3">
      <c r="A384" s="22"/>
      <c r="B384" s="23"/>
      <c r="C384" s="24"/>
      <c r="D384" s="196" t="e">
        <f>D383/D380</f>
        <v>#VALUE!</v>
      </c>
      <c r="E384" s="8"/>
    </row>
    <row r="385" spans="1:6" s="9" customFormat="1" thickBot="1" x14ac:dyDescent="0.3">
      <c r="A385" s="22"/>
      <c r="B385" s="23"/>
      <c r="C385" s="25"/>
      <c r="D385" s="26"/>
      <c r="E385" s="8"/>
    </row>
    <row r="386" spans="1:6" s="9" customFormat="1" thickBot="1" x14ac:dyDescent="0.3">
      <c r="A386" s="27"/>
      <c r="B386" s="28"/>
      <c r="C386" s="208" t="s">
        <v>222</v>
      </c>
      <c r="D386" s="203">
        <f>COUNTIF(D362:D379,"=0")</f>
        <v>1</v>
      </c>
      <c r="E386" s="29"/>
    </row>
    <row r="387" spans="1:6" s="9" customFormat="1" ht="15" x14ac:dyDescent="0.25">
      <c r="A387" s="27"/>
      <c r="B387" s="28"/>
      <c r="C387" s="512" t="s">
        <v>476</v>
      </c>
      <c r="D387" s="513" t="str">
        <f>IF(E361="S",COUNTIFS(D362:D369,"=0",$E$362:$E$369,"=S"),"NO APLICA")</f>
        <v>NO APLICA</v>
      </c>
      <c r="E387" s="29"/>
    </row>
    <row r="388" spans="1:6" s="9" customFormat="1" thickBot="1" x14ac:dyDescent="0.3">
      <c r="A388" s="27"/>
      <c r="B388" s="28"/>
      <c r="C388" s="507" t="s">
        <v>477</v>
      </c>
      <c r="D388" s="508">
        <f>COUNTIFS(D371:D379,"=0",$E$371:$E$379,"=S")</f>
        <v>0</v>
      </c>
      <c r="E388" s="29"/>
    </row>
    <row r="389" spans="1:6" s="32" customFormat="1" thickBot="1" x14ac:dyDescent="0.3">
      <c r="A389" s="30"/>
      <c r="B389" s="28"/>
      <c r="C389" s="209" t="s">
        <v>223</v>
      </c>
      <c r="D389" s="205" t="str">
        <f>IF(E361="S",COUNTIFS(D362:D379,"=0",$E$362:$E$379,"=S"),"NO APLICA")</f>
        <v>NO APLICA</v>
      </c>
      <c r="E389" s="31"/>
    </row>
    <row r="390" spans="1:6" s="32" customFormat="1" thickBot="1" x14ac:dyDescent="0.3">
      <c r="A390" s="30"/>
      <c r="B390" s="28"/>
      <c r="C390" s="33"/>
      <c r="D390" s="125">
        <v>1</v>
      </c>
      <c r="E390" s="31"/>
    </row>
    <row r="391" spans="1:6" s="9" customFormat="1" thickBot="1" x14ac:dyDescent="0.3">
      <c r="A391" s="746" t="s">
        <v>262</v>
      </c>
      <c r="B391" s="746"/>
      <c r="C391" s="746"/>
      <c r="D391" s="63"/>
      <c r="E391" s="54"/>
    </row>
    <row r="392" spans="1:6" s="9" customFormat="1" thickBot="1" x14ac:dyDescent="0.3">
      <c r="A392" s="747" t="s">
        <v>263</v>
      </c>
      <c r="B392" s="748"/>
      <c r="C392" s="748"/>
      <c r="D392" s="151"/>
      <c r="E392" s="232"/>
    </row>
    <row r="393" spans="1:6" s="9" customFormat="1" thickBot="1" x14ac:dyDescent="0.3">
      <c r="A393" s="759" t="s">
        <v>264</v>
      </c>
      <c r="B393" s="730"/>
      <c r="C393" s="730"/>
      <c r="D393" s="755"/>
      <c r="E393" s="606" t="s">
        <v>19</v>
      </c>
      <c r="F393" s="139">
        <f>COUNTIF(E394:E396,"s")</f>
        <v>0</v>
      </c>
    </row>
    <row r="394" spans="1:6" s="9" customFormat="1" ht="62.25" x14ac:dyDescent="0.25">
      <c r="A394" s="724" t="s">
        <v>208</v>
      </c>
      <c r="B394" s="55">
        <f>+B379+1</f>
        <v>331</v>
      </c>
      <c r="C394" s="64" t="s">
        <v>404</v>
      </c>
      <c r="D394" s="443">
        <v>10</v>
      </c>
      <c r="E394" s="692" t="s">
        <v>19</v>
      </c>
      <c r="F394" s="137" t="str">
        <f>IF(F393&gt;1,"ERROR, seleccionar només una S","")</f>
        <v/>
      </c>
    </row>
    <row r="395" spans="1:6" s="9" customFormat="1" ht="62.25" x14ac:dyDescent="0.25">
      <c r="A395" s="736"/>
      <c r="B395" s="65">
        <f>B394+1</f>
        <v>332</v>
      </c>
      <c r="C395" s="18" t="s">
        <v>405</v>
      </c>
      <c r="D395" s="424">
        <v>15</v>
      </c>
      <c r="E395" s="479" t="s">
        <v>19</v>
      </c>
      <c r="F395" s="137"/>
    </row>
    <row r="396" spans="1:6" s="9" customFormat="1" ht="63" thickBot="1" x14ac:dyDescent="0.3">
      <c r="A396" s="736"/>
      <c r="B396" s="65">
        <f t="shared" ref="B396:B405" si="9">B395+1</f>
        <v>333</v>
      </c>
      <c r="C396" s="18" t="s">
        <v>406</v>
      </c>
      <c r="D396" s="17">
        <v>20</v>
      </c>
      <c r="E396" s="480" t="s">
        <v>19</v>
      </c>
      <c r="F396" s="137"/>
    </row>
    <row r="397" spans="1:6" s="9" customFormat="1" thickBot="1" x14ac:dyDescent="0.3">
      <c r="A397" s="736"/>
      <c r="B397" s="65">
        <f t="shared" si="9"/>
        <v>334</v>
      </c>
      <c r="C397" s="18" t="s">
        <v>255</v>
      </c>
      <c r="D397" s="361">
        <v>15</v>
      </c>
      <c r="E397" s="475" t="s">
        <v>19</v>
      </c>
      <c r="F397" s="139">
        <f>COUNTIF(E398:E400,"s")</f>
        <v>0</v>
      </c>
    </row>
    <row r="398" spans="1:6" s="9" customFormat="1" ht="30" x14ac:dyDescent="0.25">
      <c r="A398" s="736"/>
      <c r="B398" s="65">
        <f t="shared" si="9"/>
        <v>335</v>
      </c>
      <c r="C398" s="18" t="s">
        <v>256</v>
      </c>
      <c r="D398" s="286">
        <v>5</v>
      </c>
      <c r="E398" s="483" t="s">
        <v>19</v>
      </c>
      <c r="F398" s="137" t="str">
        <f>IF(F397&gt;1,"ERROR, seleccionar només una S","")</f>
        <v/>
      </c>
    </row>
    <row r="399" spans="1:6" s="9" customFormat="1" ht="30" x14ac:dyDescent="0.25">
      <c r="A399" s="736"/>
      <c r="B399" s="65">
        <f t="shared" si="9"/>
        <v>336</v>
      </c>
      <c r="C399" s="18" t="s">
        <v>257</v>
      </c>
      <c r="D399" s="424">
        <v>10</v>
      </c>
      <c r="E399" s="479" t="s">
        <v>19</v>
      </c>
      <c r="F399" s="137"/>
    </row>
    <row r="400" spans="1:6" s="9" customFormat="1" ht="30.75" thickBot="1" x14ac:dyDescent="0.3">
      <c r="A400" s="736"/>
      <c r="B400" s="65">
        <f t="shared" si="9"/>
        <v>337</v>
      </c>
      <c r="C400" s="18" t="s">
        <v>258</v>
      </c>
      <c r="D400" s="17">
        <v>15</v>
      </c>
      <c r="E400" s="480" t="s">
        <v>19</v>
      </c>
      <c r="F400" s="137"/>
    </row>
    <row r="401" spans="1:5" s="9" customFormat="1" ht="32.25" x14ac:dyDescent="0.25">
      <c r="A401" s="736"/>
      <c r="B401" s="65">
        <f t="shared" si="9"/>
        <v>338</v>
      </c>
      <c r="C401" s="19" t="s">
        <v>259</v>
      </c>
      <c r="D401" s="56">
        <v>5</v>
      </c>
      <c r="E401" s="473" t="s">
        <v>19</v>
      </c>
    </row>
    <row r="402" spans="1:5" s="9" customFormat="1" ht="30" x14ac:dyDescent="0.25">
      <c r="A402" s="751"/>
      <c r="B402" s="14">
        <f t="shared" si="9"/>
        <v>339</v>
      </c>
      <c r="C402" s="19" t="s">
        <v>437</v>
      </c>
      <c r="D402" s="351">
        <v>0</v>
      </c>
      <c r="E402" s="473" t="s">
        <v>19</v>
      </c>
    </row>
    <row r="403" spans="1:5" s="9" customFormat="1" ht="15" x14ac:dyDescent="0.25">
      <c r="A403" s="722" t="s">
        <v>214</v>
      </c>
      <c r="B403" s="55">
        <f t="shared" si="9"/>
        <v>340</v>
      </c>
      <c r="C403" s="51" t="s">
        <v>407</v>
      </c>
      <c r="D403" s="432">
        <v>5</v>
      </c>
      <c r="E403" s="473" t="s">
        <v>19</v>
      </c>
    </row>
    <row r="404" spans="1:5" s="9" customFormat="1" ht="15" x14ac:dyDescent="0.25">
      <c r="A404" s="724"/>
      <c r="B404" s="65">
        <f t="shared" si="9"/>
        <v>341</v>
      </c>
      <c r="C404" s="19" t="s">
        <v>209</v>
      </c>
      <c r="D404" s="351">
        <v>0</v>
      </c>
      <c r="E404" s="473" t="s">
        <v>19</v>
      </c>
    </row>
    <row r="405" spans="1:5" s="9" customFormat="1" ht="45.75" thickBot="1" x14ac:dyDescent="0.3">
      <c r="A405" s="745"/>
      <c r="B405" s="21">
        <f t="shared" si="9"/>
        <v>342</v>
      </c>
      <c r="C405" s="369" t="s">
        <v>408</v>
      </c>
      <c r="D405" s="21">
        <v>0</v>
      </c>
      <c r="E405" s="474" t="s">
        <v>19</v>
      </c>
    </row>
    <row r="406" spans="1:5" s="9" customFormat="1" thickBot="1" x14ac:dyDescent="0.3">
      <c r="A406" s="22"/>
      <c r="B406" s="23"/>
      <c r="C406" s="201" t="s">
        <v>221</v>
      </c>
      <c r="D406" s="200">
        <v>60</v>
      </c>
      <c r="E406" s="134">
        <f>COUNTIFS(E394:E405,"=S")</f>
        <v>0</v>
      </c>
    </row>
    <row r="407" spans="1:5" s="9" customFormat="1" thickBot="1" x14ac:dyDescent="0.3">
      <c r="A407" s="22"/>
      <c r="B407" s="23"/>
      <c r="C407" s="234" t="s">
        <v>226</v>
      </c>
      <c r="D407" s="199">
        <f>SUMIF($E$394:$E$405,"S",D394:D405)</f>
        <v>0</v>
      </c>
      <c r="E407" s="8"/>
    </row>
    <row r="408" spans="1:5" s="9" customFormat="1" thickBot="1" x14ac:dyDescent="0.3">
      <c r="A408" s="22"/>
      <c r="B408" s="23"/>
      <c r="C408" s="219"/>
      <c r="D408" s="196">
        <f>D407/D406</f>
        <v>0</v>
      </c>
      <c r="E408" s="8"/>
    </row>
    <row r="409" spans="1:5" s="9" customFormat="1" thickBot="1" x14ac:dyDescent="0.3">
      <c r="A409" s="22"/>
      <c r="B409" s="23"/>
      <c r="C409" s="25"/>
      <c r="D409" s="26"/>
      <c r="E409" s="8"/>
    </row>
    <row r="410" spans="1:5" s="9" customFormat="1" thickBot="1" x14ac:dyDescent="0.3">
      <c r="A410" s="27"/>
      <c r="B410" s="28"/>
      <c r="C410" s="519" t="s">
        <v>222</v>
      </c>
      <c r="D410" s="203">
        <f>COUNTIF(D394:D405,"=0")</f>
        <v>3</v>
      </c>
      <c r="E410" s="29"/>
    </row>
    <row r="411" spans="1:5" s="32" customFormat="1" thickBot="1" x14ac:dyDescent="0.3">
      <c r="A411" s="30"/>
      <c r="B411" s="28"/>
      <c r="C411" s="204" t="s">
        <v>223</v>
      </c>
      <c r="D411" s="205" t="str">
        <f>IF(E393="S",COUNTIFS(D394:D405,"=0",$E$394:$E$405,"=S"),"NO APLICA")</f>
        <v>NO APLICA</v>
      </c>
      <c r="E411" s="31"/>
    </row>
    <row r="412" spans="1:5" s="32" customFormat="1" thickBot="1" x14ac:dyDescent="0.3">
      <c r="A412" s="30"/>
      <c r="B412" s="28"/>
      <c r="C412" s="33"/>
      <c r="D412" s="125">
        <v>1</v>
      </c>
      <c r="E412" s="31"/>
    </row>
    <row r="413" spans="1:5" s="9" customFormat="1" thickBot="1" x14ac:dyDescent="0.3">
      <c r="A413" s="69"/>
      <c r="B413" s="70"/>
      <c r="C413" s="71"/>
      <c r="D413" s="63"/>
      <c r="E413" s="54"/>
    </row>
    <row r="414" spans="1:5" s="9" customFormat="1" ht="15.75" customHeight="1" thickBot="1" x14ac:dyDescent="0.3">
      <c r="A414" s="718" t="s">
        <v>210</v>
      </c>
      <c r="B414" s="719"/>
      <c r="C414" s="719"/>
      <c r="D414" s="147"/>
      <c r="E414" s="148"/>
    </row>
    <row r="415" spans="1:5" s="9" customFormat="1" ht="30" x14ac:dyDescent="0.25">
      <c r="A415" s="724"/>
      <c r="B415" s="13">
        <f>B405+1</f>
        <v>343</v>
      </c>
      <c r="C415" s="461" t="s">
        <v>260</v>
      </c>
      <c r="D415" s="389">
        <v>0</v>
      </c>
      <c r="E415" s="473" t="s">
        <v>19</v>
      </c>
    </row>
    <row r="416" spans="1:5" s="9" customFormat="1" ht="75" x14ac:dyDescent="0.25">
      <c r="A416" s="724"/>
      <c r="B416" s="14">
        <f>B415+1</f>
        <v>344</v>
      </c>
      <c r="C416" s="19" t="s">
        <v>432</v>
      </c>
      <c r="D416" s="351">
        <v>0</v>
      </c>
      <c r="E416" s="473" t="s">
        <v>19</v>
      </c>
    </row>
    <row r="417" spans="1:6" s="9" customFormat="1" ht="30" x14ac:dyDescent="0.25">
      <c r="A417" s="724"/>
      <c r="B417" s="14">
        <f>B416+1</f>
        <v>345</v>
      </c>
      <c r="C417" s="19" t="s">
        <v>211</v>
      </c>
      <c r="D417" s="15">
        <v>20</v>
      </c>
      <c r="E417" s="473" t="s">
        <v>19</v>
      </c>
    </row>
    <row r="418" spans="1:6" s="9" customFormat="1" ht="30" x14ac:dyDescent="0.25">
      <c r="A418" s="724"/>
      <c r="B418" s="14">
        <f>B417+1</f>
        <v>346</v>
      </c>
      <c r="C418" s="19" t="s">
        <v>433</v>
      </c>
      <c r="D418" s="351">
        <v>0</v>
      </c>
      <c r="E418" s="473" t="s">
        <v>19</v>
      </c>
    </row>
    <row r="419" spans="1:6" s="9" customFormat="1" thickBot="1" x14ac:dyDescent="0.3">
      <c r="A419" s="745"/>
      <c r="B419" s="21">
        <f>B418+1</f>
        <v>347</v>
      </c>
      <c r="C419" s="61" t="s">
        <v>434</v>
      </c>
      <c r="D419" s="43">
        <v>5</v>
      </c>
      <c r="E419" s="474" t="s">
        <v>19</v>
      </c>
    </row>
    <row r="420" spans="1:6" s="9" customFormat="1" thickBot="1" x14ac:dyDescent="0.3">
      <c r="A420" s="22"/>
      <c r="B420" s="23"/>
      <c r="C420" s="201" t="s">
        <v>221</v>
      </c>
      <c r="D420" s="175">
        <v>25</v>
      </c>
      <c r="E420" s="237"/>
    </row>
    <row r="421" spans="1:6" s="9" customFormat="1" thickBot="1" x14ac:dyDescent="0.3">
      <c r="A421" s="22"/>
      <c r="B421" s="23"/>
      <c r="C421" s="234" t="s">
        <v>227</v>
      </c>
      <c r="D421" s="238">
        <f>SUMIF($E$415:$E$419,"S",D415:D419)</f>
        <v>0</v>
      </c>
      <c r="E421" s="221"/>
    </row>
    <row r="422" spans="1:6" s="9" customFormat="1" thickBot="1" x14ac:dyDescent="0.3">
      <c r="A422" s="22"/>
      <c r="B422" s="23"/>
      <c r="C422" s="219"/>
      <c r="D422" s="142">
        <f>D421/D420</f>
        <v>0</v>
      </c>
      <c r="E422" s="221"/>
    </row>
    <row r="423" spans="1:6" s="9" customFormat="1" thickBot="1" x14ac:dyDescent="0.3">
      <c r="A423" s="22"/>
      <c r="B423" s="23"/>
      <c r="C423" s="25"/>
      <c r="D423" s="236"/>
      <c r="E423" s="8"/>
    </row>
    <row r="424" spans="1:6" s="9" customFormat="1" thickBot="1" x14ac:dyDescent="0.3">
      <c r="A424" s="27"/>
      <c r="B424" s="28"/>
      <c r="C424" s="239" t="s">
        <v>222</v>
      </c>
      <c r="D424" s="197">
        <f>COUNTIF(D415:D419,"=0")</f>
        <v>3</v>
      </c>
      <c r="E424" s="29"/>
    </row>
    <row r="425" spans="1:6" s="32" customFormat="1" thickBot="1" x14ac:dyDescent="0.3">
      <c r="A425" s="30"/>
      <c r="B425" s="28"/>
      <c r="C425" s="227" t="s">
        <v>223</v>
      </c>
      <c r="D425" s="240">
        <f>COUNTIFS(D415:D419,"=0",$E$415:$E$419,"=S")</f>
        <v>0</v>
      </c>
      <c r="E425" s="31"/>
    </row>
    <row r="426" spans="1:6" s="32" customFormat="1" thickBot="1" x14ac:dyDescent="0.3">
      <c r="A426" s="30"/>
      <c r="B426" s="28"/>
      <c r="C426" s="33"/>
      <c r="D426" s="241">
        <v>1</v>
      </c>
      <c r="E426" s="31"/>
    </row>
    <row r="427" spans="1:6" s="32" customFormat="1" ht="15" x14ac:dyDescent="0.25">
      <c r="A427" s="140"/>
      <c r="B427" s="28"/>
      <c r="C427" s="141"/>
      <c r="D427" s="142"/>
      <c r="E427" s="116"/>
    </row>
    <row r="428" spans="1:6" s="32" customFormat="1" thickBot="1" x14ac:dyDescent="0.3">
      <c r="A428" s="140"/>
      <c r="B428" s="28"/>
      <c r="C428" s="141"/>
      <c r="D428" s="142"/>
      <c r="E428" s="116"/>
    </row>
    <row r="429" spans="1:6" s="32" customFormat="1" thickBot="1" x14ac:dyDescent="0.3">
      <c r="A429" s="718" t="s">
        <v>356</v>
      </c>
      <c r="B429" s="719"/>
      <c r="C429" s="719"/>
      <c r="D429" s="147"/>
      <c r="E429" s="148"/>
      <c r="F429" s="139">
        <f>(COUNTIF(E430,"N"))+(COUNTIF(E433,"N"))</f>
        <v>2</v>
      </c>
    </row>
    <row r="430" spans="1:6" s="9" customFormat="1" thickBot="1" x14ac:dyDescent="0.3">
      <c r="A430" s="759" t="s">
        <v>367</v>
      </c>
      <c r="B430" s="730"/>
      <c r="C430" s="730"/>
      <c r="D430" s="755"/>
      <c r="E430" s="210" t="s">
        <v>19</v>
      </c>
      <c r="F430" s="9" t="str">
        <f>IF(F429&gt;1,"ERROR, heu de seleccionar mínim una opció","")</f>
        <v>ERROR, heu de seleccionar mínim una opció</v>
      </c>
    </row>
    <row r="431" spans="1:6" s="32" customFormat="1" ht="30" x14ac:dyDescent="0.25">
      <c r="A431" s="798" t="s">
        <v>306</v>
      </c>
      <c r="B431" s="84">
        <f>B419+1</f>
        <v>348</v>
      </c>
      <c r="C431" s="463" t="s">
        <v>435</v>
      </c>
      <c r="D431" s="476">
        <v>0</v>
      </c>
      <c r="E431" s="475" t="s">
        <v>19</v>
      </c>
      <c r="F431" s="137"/>
    </row>
    <row r="432" spans="1:6" s="32" customFormat="1" ht="45.75" thickBot="1" x14ac:dyDescent="0.3">
      <c r="A432" s="799"/>
      <c r="B432" s="84">
        <f>B431+1</f>
        <v>349</v>
      </c>
      <c r="C432" s="464" t="s">
        <v>436</v>
      </c>
      <c r="D432" s="343">
        <v>0</v>
      </c>
      <c r="E432" s="478" t="s">
        <v>19</v>
      </c>
      <c r="F432" s="137"/>
    </row>
    <row r="433" spans="1:9" s="9" customFormat="1" thickBot="1" x14ac:dyDescent="0.3">
      <c r="A433" s="759" t="s">
        <v>368</v>
      </c>
      <c r="B433" s="730"/>
      <c r="C433" s="730"/>
      <c r="D433" s="755"/>
      <c r="E433" s="606" t="s">
        <v>19</v>
      </c>
    </row>
    <row r="434" spans="1:9" s="32" customFormat="1" thickBot="1" x14ac:dyDescent="0.3">
      <c r="A434" s="157" t="s">
        <v>360</v>
      </c>
      <c r="B434" s="158">
        <f>B432+1</f>
        <v>350</v>
      </c>
      <c r="C434" s="145" t="s">
        <v>409</v>
      </c>
      <c r="D434" s="532">
        <v>0</v>
      </c>
      <c r="E434" s="477" t="s">
        <v>19</v>
      </c>
      <c r="F434" s="137"/>
    </row>
    <row r="435" spans="1:9" s="32" customFormat="1" thickBot="1" x14ac:dyDescent="0.3">
      <c r="A435" s="316"/>
      <c r="B435" s="22"/>
      <c r="C435" s="201" t="s">
        <v>221</v>
      </c>
      <c r="D435" s="200">
        <v>0</v>
      </c>
      <c r="E435" s="237"/>
    </row>
    <row r="436" spans="1:9" s="32" customFormat="1" thickBot="1" x14ac:dyDescent="0.3">
      <c r="A436" s="22"/>
      <c r="B436" s="22"/>
      <c r="C436" s="198" t="s">
        <v>359</v>
      </c>
      <c r="D436" s="199">
        <v>0</v>
      </c>
      <c r="E436" s="8"/>
    </row>
    <row r="437" spans="1:9" s="32" customFormat="1" thickBot="1" x14ac:dyDescent="0.3">
      <c r="A437" s="340"/>
      <c r="B437" s="22"/>
      <c r="C437" s="160"/>
      <c r="D437" s="196">
        <v>0</v>
      </c>
      <c r="E437" s="116"/>
    </row>
    <row r="438" spans="1:9" s="32" customFormat="1" thickBot="1" x14ac:dyDescent="0.3">
      <c r="A438" s="22"/>
      <c r="B438" s="22"/>
      <c r="C438" s="160"/>
      <c r="D438" s="142"/>
      <c r="E438" s="116"/>
    </row>
    <row r="439" spans="1:9" s="32" customFormat="1" thickBot="1" x14ac:dyDescent="0.3">
      <c r="A439" s="22"/>
      <c r="B439" s="22"/>
      <c r="C439" s="66" t="s">
        <v>374</v>
      </c>
      <c r="D439" s="67" t="str">
        <f>IF(E430="S",COUNTIF(D431:D432,"=0"),"NO APLICA")</f>
        <v>NO APLICA</v>
      </c>
      <c r="E439" s="116"/>
    </row>
    <row r="440" spans="1:9" s="32" customFormat="1" thickBot="1" x14ac:dyDescent="0.3">
      <c r="A440" s="22"/>
      <c r="B440" s="22"/>
      <c r="C440" s="519" t="s">
        <v>375</v>
      </c>
      <c r="D440" s="203" t="str">
        <f>IF(E433="S",COUNTIF(D434,"=0"),"NO APLICA")</f>
        <v>NO APLICA</v>
      </c>
      <c r="E440" s="116"/>
    </row>
    <row r="441" spans="1:9" s="32" customFormat="1" thickBot="1" x14ac:dyDescent="0.3">
      <c r="A441" s="22"/>
      <c r="B441" s="22"/>
      <c r="C441" s="204" t="s">
        <v>369</v>
      </c>
      <c r="D441" s="472" t="str">
        <f>IF(E430="S",COUNTIFS(D431:D432,"=0",$E$431:$E$432,"=S"),"NO APLICA")</f>
        <v>NO APLICA</v>
      </c>
      <c r="E441" s="116"/>
    </row>
    <row r="442" spans="1:9" s="32" customFormat="1" thickBot="1" x14ac:dyDescent="0.3">
      <c r="A442" s="22"/>
      <c r="B442" s="22"/>
      <c r="C442" s="68" t="s">
        <v>370</v>
      </c>
      <c r="D442" s="205" t="str">
        <f>IF(E433="S",COUNTIFS(D434,"=0",$E$434,"=S"),"NO APLICA")</f>
        <v>NO APLICA</v>
      </c>
      <c r="E442" s="116"/>
    </row>
    <row r="443" spans="1:9" s="32" customFormat="1" thickBot="1" x14ac:dyDescent="0.3">
      <c r="A443" s="22"/>
      <c r="B443" s="22"/>
      <c r="C443" s="33"/>
      <c r="D443" s="278">
        <v>1</v>
      </c>
      <c r="E443" s="116"/>
    </row>
    <row r="444" spans="1:9" s="32" customFormat="1" ht="15" x14ac:dyDescent="0.25">
      <c r="A444" s="161"/>
      <c r="B444" s="161"/>
      <c r="C444" s="162" t="s">
        <v>355</v>
      </c>
      <c r="D444" s="163">
        <v>0</v>
      </c>
      <c r="E444" s="164"/>
    </row>
    <row r="445" spans="1:9" s="32" customFormat="1" thickBot="1" x14ac:dyDescent="0.3">
      <c r="A445" s="35"/>
      <c r="B445" s="35"/>
      <c r="C445" s="165"/>
      <c r="D445" s="166"/>
      <c r="E445" s="167"/>
    </row>
    <row r="446" spans="1:9" s="32" customFormat="1" ht="16.5" customHeight="1" thickBot="1" x14ac:dyDescent="0.3">
      <c r="A446" s="718" t="s">
        <v>357</v>
      </c>
      <c r="B446" s="719"/>
      <c r="C446" s="719"/>
      <c r="D446" s="147"/>
      <c r="E446" s="148"/>
    </row>
    <row r="447" spans="1:9" s="32" customFormat="1" thickBot="1" x14ac:dyDescent="0.3">
      <c r="A447" s="778" t="s">
        <v>479</v>
      </c>
      <c r="B447" s="779"/>
      <c r="C447" s="779"/>
      <c r="D447" s="498"/>
      <c r="E447" s="606" t="s">
        <v>19</v>
      </c>
      <c r="F447" s="70"/>
      <c r="G447" s="70"/>
      <c r="H447" s="70"/>
      <c r="I447" s="70"/>
    </row>
    <row r="448" spans="1:9" s="32" customFormat="1" ht="30" x14ac:dyDescent="0.25">
      <c r="A448" s="168"/>
      <c r="B448" s="84">
        <f>B434+1</f>
        <v>351</v>
      </c>
      <c r="C448" s="143" t="s">
        <v>411</v>
      </c>
      <c r="D448" s="176">
        <v>0</v>
      </c>
      <c r="E448" s="475" t="s">
        <v>19</v>
      </c>
    </row>
    <row r="449" spans="1:8" s="32" customFormat="1" ht="30" x14ac:dyDescent="0.25">
      <c r="A449" s="168"/>
      <c r="B449" s="84">
        <f>B448+1</f>
        <v>352</v>
      </c>
      <c r="C449" s="143" t="s">
        <v>410</v>
      </c>
      <c r="D449" s="153">
        <v>0</v>
      </c>
      <c r="E449" s="473" t="s">
        <v>19</v>
      </c>
    </row>
    <row r="450" spans="1:8" s="32" customFormat="1" ht="30" x14ac:dyDescent="0.25">
      <c r="A450" s="168"/>
      <c r="B450" s="84">
        <f>B449+1</f>
        <v>353</v>
      </c>
      <c r="C450" s="143" t="s">
        <v>475</v>
      </c>
      <c r="D450" s="153">
        <v>0</v>
      </c>
      <c r="E450" s="473" t="s">
        <v>19</v>
      </c>
    </row>
    <row r="451" spans="1:8" s="32" customFormat="1" ht="30.75" thickBot="1" x14ac:dyDescent="0.3">
      <c r="A451" s="169"/>
      <c r="B451" s="158">
        <f>B450+1</f>
        <v>354</v>
      </c>
      <c r="C451" s="144" t="s">
        <v>358</v>
      </c>
      <c r="D451" s="177">
        <v>0</v>
      </c>
      <c r="E451" s="478" t="s">
        <v>19</v>
      </c>
    </row>
    <row r="452" spans="1:8" s="32" customFormat="1" thickBot="1" x14ac:dyDescent="0.3">
      <c r="A452" s="78"/>
      <c r="B452" s="78"/>
      <c r="C452" s="201" t="s">
        <v>221</v>
      </c>
      <c r="D452" s="200">
        <v>0</v>
      </c>
      <c r="E452" s="242"/>
    </row>
    <row r="453" spans="1:8" s="32" customFormat="1" thickBot="1" x14ac:dyDescent="0.3">
      <c r="A453" s="78"/>
      <c r="B453" s="78"/>
      <c r="C453" s="198" t="s">
        <v>359</v>
      </c>
      <c r="D453" s="199">
        <v>0</v>
      </c>
      <c r="E453" s="170"/>
    </row>
    <row r="454" spans="1:8" s="32" customFormat="1" thickBot="1" x14ac:dyDescent="0.3">
      <c r="A454" s="78"/>
      <c r="B454" s="78"/>
      <c r="C454" s="171"/>
      <c r="D454" s="196">
        <v>0</v>
      </c>
      <c r="E454" s="172"/>
    </row>
    <row r="455" spans="1:8" s="32" customFormat="1" thickBot="1" x14ac:dyDescent="0.3">
      <c r="A455" s="140"/>
      <c r="B455" s="28"/>
      <c r="C455" s="160"/>
      <c r="D455" s="142"/>
      <c r="E455" s="116"/>
    </row>
    <row r="456" spans="1:8" s="32" customFormat="1" thickBot="1" x14ac:dyDescent="0.3">
      <c r="A456" s="140"/>
      <c r="B456" s="28"/>
      <c r="C456" s="519" t="s">
        <v>222</v>
      </c>
      <c r="D456" s="203" t="str">
        <f>IF(E447="S",COUNTIF(D448:D451,"=0"),"NO APLICA")</f>
        <v>NO APLICA</v>
      </c>
      <c r="E456" s="116"/>
    </row>
    <row r="457" spans="1:8" s="32" customFormat="1" thickBot="1" x14ac:dyDescent="0.3">
      <c r="A457" s="140"/>
      <c r="B457" s="28"/>
      <c r="C457" s="204" t="s">
        <v>223</v>
      </c>
      <c r="D457" s="205" t="str">
        <f>IF(E447="S",COUNTIFS(D448:D451,"=0",$E$448:$E$451,"=S"),"NO APLICA")</f>
        <v>NO APLICA</v>
      </c>
      <c r="E457" s="116"/>
    </row>
    <row r="458" spans="1:8" s="32" customFormat="1" thickBot="1" x14ac:dyDescent="0.3">
      <c r="A458" s="30"/>
      <c r="B458" s="28"/>
      <c r="C458" s="33"/>
      <c r="D458" s="278">
        <v>1</v>
      </c>
      <c r="E458" s="31"/>
    </row>
    <row r="459" spans="1:8" s="9" customFormat="1" ht="15" x14ac:dyDescent="0.25">
      <c r="A459" s="74"/>
      <c r="B459" s="74"/>
      <c r="C459" s="76"/>
      <c r="D459" s="30"/>
      <c r="E459" s="73"/>
      <c r="G459" s="107"/>
    </row>
    <row r="460" spans="1:8" s="9" customFormat="1" ht="21" x14ac:dyDescent="0.35">
      <c r="A460" s="74"/>
      <c r="B460" s="792" t="s">
        <v>292</v>
      </c>
      <c r="C460" s="792"/>
      <c r="D460" s="792"/>
      <c r="E460" s="133"/>
      <c r="G460" s="107"/>
      <c r="H460" s="88"/>
    </row>
    <row r="461" spans="1:8" s="9" customFormat="1" thickBot="1" x14ac:dyDescent="0.3">
      <c r="A461" s="74"/>
      <c r="B461" s="74"/>
      <c r="C461" s="73"/>
      <c r="D461" s="75"/>
      <c r="E461" s="73"/>
      <c r="G461" s="107"/>
      <c r="H461" s="88"/>
    </row>
    <row r="462" spans="1:8" s="9" customFormat="1" thickBot="1" x14ac:dyDescent="0.3">
      <c r="A462" s="74"/>
      <c r="B462" s="74"/>
      <c r="C462" s="77" t="s">
        <v>261</v>
      </c>
      <c r="D462" s="97" t="s">
        <v>3</v>
      </c>
      <c r="E462" s="73"/>
      <c r="G462" s="107"/>
      <c r="H462" s="88"/>
    </row>
    <row r="463" spans="1:8" s="9" customFormat="1" ht="15" x14ac:dyDescent="0.25">
      <c r="A463" s="74"/>
      <c r="B463" s="110" t="s">
        <v>276</v>
      </c>
      <c r="C463" s="111" t="str">
        <f>C35</f>
        <v>Punts assolits Instal·lacions</v>
      </c>
      <c r="D463" s="99">
        <f>D35</f>
        <v>0</v>
      </c>
      <c r="E463" s="73"/>
      <c r="G463" s="107"/>
    </row>
    <row r="464" spans="1:8" s="9" customFormat="1" ht="15" x14ac:dyDescent="0.25">
      <c r="A464" s="74"/>
      <c r="B464" s="185" t="s">
        <v>277</v>
      </c>
      <c r="C464" s="112" t="str">
        <f>C204</f>
        <v>Punts assolits Equipament apartaments</v>
      </c>
      <c r="D464" s="100">
        <f>D204</f>
        <v>0</v>
      </c>
      <c r="E464" s="73"/>
      <c r="G464" s="107"/>
    </row>
    <row r="465" spans="1:7" s="9" customFormat="1" ht="15" x14ac:dyDescent="0.25">
      <c r="A465" s="74"/>
      <c r="B465" s="791" t="s">
        <v>278</v>
      </c>
      <c r="C465" s="112" t="str">
        <f>C344</f>
        <v>Punts assolits bar/cafeteria</v>
      </c>
      <c r="D465" s="100">
        <f>D344</f>
        <v>0</v>
      </c>
      <c r="E465" s="73"/>
      <c r="G465" s="107"/>
    </row>
    <row r="466" spans="1:7" s="9" customFormat="1" ht="15" x14ac:dyDescent="0.25">
      <c r="A466" s="74"/>
      <c r="B466" s="791"/>
      <c r="C466" s="112" t="str">
        <f t="shared" ref="C466:D468" si="10">C345</f>
        <v>Punts assolits restaurant</v>
      </c>
      <c r="D466" s="100" t="str">
        <f t="shared" si="10"/>
        <v>NO APLICA</v>
      </c>
      <c r="E466" s="73"/>
      <c r="G466" s="107"/>
    </row>
    <row r="467" spans="1:7" s="9" customFormat="1" ht="15" x14ac:dyDescent="0.25">
      <c r="A467" s="74"/>
      <c r="B467" s="791"/>
      <c r="C467" s="112" t="str">
        <f t="shared" si="10"/>
        <v>Punts assolits room service</v>
      </c>
      <c r="D467" s="100" t="str">
        <f t="shared" si="10"/>
        <v>NO APLICA</v>
      </c>
      <c r="E467" s="73"/>
      <c r="G467" s="107"/>
    </row>
    <row r="468" spans="1:7" s="9" customFormat="1" ht="15" x14ac:dyDescent="0.25">
      <c r="A468" s="74"/>
      <c r="B468" s="791"/>
      <c r="C468" s="112" t="str">
        <f t="shared" si="10"/>
        <v>Punts assolits resta d'ítems</v>
      </c>
      <c r="D468" s="100">
        <f t="shared" si="10"/>
        <v>0</v>
      </c>
      <c r="E468" s="73"/>
      <c r="F468" s="107"/>
      <c r="G468" s="107"/>
    </row>
    <row r="469" spans="1:7" s="9" customFormat="1" ht="15" x14ac:dyDescent="0.25">
      <c r="A469" s="74"/>
      <c r="B469" s="793" t="s">
        <v>279</v>
      </c>
      <c r="C469" s="112" t="str">
        <f>C381</f>
        <v>Punts assolits piscina /spa / gimnàs</v>
      </c>
      <c r="D469" s="100" t="str">
        <f>D381</f>
        <v>NO APLICA</v>
      </c>
      <c r="E469" s="73"/>
      <c r="F469" s="107"/>
      <c r="G469" s="107"/>
    </row>
    <row r="470" spans="1:7" s="9" customFormat="1" ht="15" x14ac:dyDescent="0.25">
      <c r="A470" s="74"/>
      <c r="B470" s="794"/>
      <c r="C470" s="112" t="str">
        <f>C382</f>
        <v>Punts assolits oci "altres"</v>
      </c>
      <c r="D470" s="100">
        <f>D382</f>
        <v>0</v>
      </c>
      <c r="E470" s="73"/>
      <c r="F470" s="107"/>
      <c r="G470" s="107"/>
    </row>
    <row r="471" spans="1:7" s="9" customFormat="1" ht="15" x14ac:dyDescent="0.25">
      <c r="A471" s="74"/>
      <c r="B471" s="185" t="s">
        <v>280</v>
      </c>
      <c r="C471" s="112" t="str">
        <f>C407</f>
        <v>Punts assolits Serveis Complementaris</v>
      </c>
      <c r="D471" s="100" t="str">
        <f>IF(E393="s",D407,"NO APLICA")</f>
        <v>NO APLICA</v>
      </c>
      <c r="E471" s="118" t="s">
        <v>282</v>
      </c>
      <c r="F471" s="69"/>
      <c r="G471" s="107"/>
    </row>
    <row r="472" spans="1:7" s="9" customFormat="1" ht="15" x14ac:dyDescent="0.25">
      <c r="A472" s="74"/>
      <c r="B472" s="281" t="s">
        <v>281</v>
      </c>
      <c r="C472" s="190" t="str">
        <f>C421</f>
        <v>Punts assolits Eines Atenció al Client</v>
      </c>
      <c r="D472" s="126">
        <f>D421</f>
        <v>0</v>
      </c>
      <c r="F472" s="107"/>
      <c r="G472" s="107"/>
    </row>
    <row r="473" spans="1:7" s="9" customFormat="1" thickBot="1" x14ac:dyDescent="0.3">
      <c r="A473" s="74"/>
      <c r="B473" s="281" t="s">
        <v>466</v>
      </c>
      <c r="C473" s="79" t="s">
        <v>465</v>
      </c>
      <c r="D473" s="100">
        <f>D435</f>
        <v>0</v>
      </c>
      <c r="F473" s="107"/>
      <c r="G473" s="107"/>
    </row>
    <row r="474" spans="1:7" s="9" customFormat="1" thickBot="1" x14ac:dyDescent="0.3">
      <c r="A474" s="74"/>
      <c r="B474" s="311" t="s">
        <v>468</v>
      </c>
      <c r="C474" s="290" t="s">
        <v>371</v>
      </c>
      <c r="D474" s="100">
        <f>D452</f>
        <v>0</v>
      </c>
      <c r="E474" s="131" t="s">
        <v>268</v>
      </c>
      <c r="F474" s="107"/>
      <c r="G474" s="107"/>
    </row>
    <row r="475" spans="1:7" s="9" customFormat="1" thickBot="1" x14ac:dyDescent="0.3">
      <c r="A475" s="74"/>
      <c r="B475" s="74"/>
      <c r="C475" s="109" t="s">
        <v>212</v>
      </c>
      <c r="D475" s="127">
        <f>SUM(D463:D472)</f>
        <v>0</v>
      </c>
      <c r="E475" s="154">
        <v>500</v>
      </c>
      <c r="F475" s="107"/>
      <c r="G475" s="108"/>
    </row>
    <row r="476" spans="1:7" s="32" customFormat="1" ht="32.25" thickBot="1" x14ac:dyDescent="0.55000000000000004">
      <c r="A476" s="78"/>
      <c r="B476" s="78"/>
      <c r="C476" s="79"/>
      <c r="D476" s="106" t="str">
        <f>IF(D475&lt;E475,"NO ASSOLEIX",IF(D475&gt;(E475-1),"ASSOLEIX"))</f>
        <v>NO ASSOLEIX</v>
      </c>
      <c r="E476" s="73"/>
      <c r="F476" s="119"/>
      <c r="G476" s="107"/>
    </row>
    <row r="477" spans="1:7" s="32" customFormat="1" thickBot="1" x14ac:dyDescent="0.3">
      <c r="A477" s="78"/>
      <c r="B477" s="78"/>
      <c r="C477" s="79"/>
      <c r="D477" s="81"/>
      <c r="E477" s="80"/>
      <c r="G477" s="107"/>
    </row>
    <row r="478" spans="1:7" s="9" customFormat="1" thickBot="1" x14ac:dyDescent="0.3">
      <c r="A478" s="74"/>
      <c r="B478" s="74"/>
      <c r="C478" s="77" t="s">
        <v>269</v>
      </c>
      <c r="D478" s="113" t="s">
        <v>267</v>
      </c>
      <c r="E478" s="114" t="s">
        <v>268</v>
      </c>
      <c r="G478" s="107"/>
    </row>
    <row r="479" spans="1:7" s="9" customFormat="1" ht="15" x14ac:dyDescent="0.25">
      <c r="A479" s="74"/>
      <c r="B479" s="74"/>
      <c r="C479" s="101" t="s">
        <v>473</v>
      </c>
      <c r="D479" s="105">
        <f>SUM(D39+D208+D355+D425)</f>
        <v>0</v>
      </c>
      <c r="E479" s="103">
        <f>(D38+D207+D424)+(COUNTIF(D213:D219,"=0"))+(COUNTIF(D299:D342,"=0"))+(COUNTIF(D229:D266,"=0"))</f>
        <v>197</v>
      </c>
      <c r="F479" s="32"/>
      <c r="G479" s="123"/>
    </row>
    <row r="480" spans="1:7" s="32" customFormat="1" ht="15" x14ac:dyDescent="0.25">
      <c r="A480" s="78"/>
      <c r="B480" s="78"/>
      <c r="C480" s="98" t="s">
        <v>503</v>
      </c>
      <c r="D480" s="130">
        <f>IF(E220="s",COUNTIFS(D221:D227,"=0",$E$221:$E$227,"=S"),"NO ASSOLEIX")</f>
        <v>0</v>
      </c>
      <c r="E480" s="104">
        <f>COUNTIF(D221:D227,"=0")</f>
        <v>7</v>
      </c>
      <c r="F480" s="117"/>
      <c r="G480" s="107"/>
    </row>
    <row r="481" spans="1:8" s="32" customFormat="1" ht="15" x14ac:dyDescent="0.25">
      <c r="A481" s="78"/>
      <c r="B481" s="78"/>
      <c r="C481" s="102" t="s">
        <v>504</v>
      </c>
      <c r="D481" s="173" t="str">
        <f>IF(E267="S",COUNTIFS(D268:D289,"=0",$E$268:$E$289,"=S"),"NO APLICA")</f>
        <v>NO APLICA</v>
      </c>
      <c r="E481" s="104">
        <f>COUNTIF(D268:D289,"=0")</f>
        <v>12</v>
      </c>
      <c r="G481" s="107"/>
    </row>
    <row r="482" spans="1:8" s="32" customFormat="1" ht="15" x14ac:dyDescent="0.25">
      <c r="A482" s="78"/>
      <c r="B482" s="78"/>
      <c r="C482" s="102" t="s">
        <v>505</v>
      </c>
      <c r="D482" s="130" t="str">
        <f>IF(E290="S",COUNTIFS(D291:D298,"=0",$E$291:$E$298,"=S"),"NO APLICA")</f>
        <v>NO APLICA</v>
      </c>
      <c r="E482" s="104">
        <f>COUNTIF(D291:D298,"=0")</f>
        <v>8</v>
      </c>
    </row>
    <row r="483" spans="1:8" s="32" customFormat="1" ht="15" x14ac:dyDescent="0.25">
      <c r="A483" s="78"/>
      <c r="B483" s="78"/>
      <c r="C483" s="102" t="s">
        <v>506</v>
      </c>
      <c r="D483" s="130" t="str">
        <f>IF(E361="S",COUNTIFS(D362:D378,"=0",$E$362:$E$378,"=S"),"NO APLICA")</f>
        <v>NO APLICA</v>
      </c>
      <c r="E483" s="104" t="str">
        <f>IF(D483="NO APLICA","NO APLICA",D386)</f>
        <v>NO APLICA</v>
      </c>
    </row>
    <row r="484" spans="1:8" s="32" customFormat="1" ht="15" x14ac:dyDescent="0.25">
      <c r="A484" s="78"/>
      <c r="B484" s="78"/>
      <c r="C484" s="102" t="s">
        <v>507</v>
      </c>
      <c r="D484" s="130" t="str">
        <f>IF(E393="S",COUNTIFS(D394:D405,"=0",$E$394:$E$405,"=S"),"NO APLICA")</f>
        <v>NO APLICA</v>
      </c>
      <c r="E484" s="104" t="str">
        <f>IF(D484="NO APLICA","NO APLICA",D410)</f>
        <v>NO APLICA</v>
      </c>
    </row>
    <row r="485" spans="1:8" s="32" customFormat="1" ht="15" x14ac:dyDescent="0.25">
      <c r="A485" s="78"/>
      <c r="B485" s="78"/>
      <c r="C485" s="102" t="s">
        <v>372</v>
      </c>
      <c r="D485" s="130" t="str">
        <f>IF(E430="S",COUNTIFS(D431:D432,"=0",$E$431:$E$432,"=S"),"NO APLICA")</f>
        <v>NO APLICA</v>
      </c>
      <c r="E485" s="104" t="str">
        <f>IF(D485="NO APLICA","NO APLICA",D439)</f>
        <v>NO APLICA</v>
      </c>
    </row>
    <row r="486" spans="1:8" s="32" customFormat="1" ht="15" x14ac:dyDescent="0.25">
      <c r="A486" s="78"/>
      <c r="B486" s="78"/>
      <c r="C486" s="102" t="s">
        <v>373</v>
      </c>
      <c r="D486" s="130" t="str">
        <f>IF(E433="S",COUNTIFS(D434,"=0",$E$434,"=S"),"NO APLICA")</f>
        <v>NO APLICA</v>
      </c>
      <c r="E486" s="104" t="str">
        <f>IF(D486="NO APLICA","NO APLICA",D440)</f>
        <v>NO APLICA</v>
      </c>
    </row>
    <row r="487" spans="1:8" s="32" customFormat="1" thickBot="1" x14ac:dyDescent="0.3">
      <c r="A487" s="78"/>
      <c r="B487" s="78"/>
      <c r="C487" s="102" t="s">
        <v>371</v>
      </c>
      <c r="D487" s="514" t="str">
        <f>IF(E447="S",COUNTIFS(D448:D451,"=0",$E$448:$E$451,"=S"),"NO APLICA")</f>
        <v>NO APLICA</v>
      </c>
      <c r="E487" s="515" t="str">
        <f>IF(D487="NO APLICA","NO APLICA",D456)</f>
        <v>NO APLICA</v>
      </c>
    </row>
    <row r="488" spans="1:8" s="32" customFormat="1" thickBot="1" x14ac:dyDescent="0.3">
      <c r="A488" s="78"/>
      <c r="B488" s="78"/>
      <c r="C488" s="198" t="s">
        <v>212</v>
      </c>
      <c r="D488" s="127">
        <f>SUM(D479:D487)</f>
        <v>0</v>
      </c>
      <c r="E488" s="127">
        <f>SUM(E479:E487)</f>
        <v>224</v>
      </c>
      <c r="F488" s="107"/>
      <c r="G488" s="107"/>
      <c r="H488" s="107"/>
    </row>
    <row r="489" spans="1:8" s="32" customFormat="1" thickBot="1" x14ac:dyDescent="0.3">
      <c r="A489" s="78"/>
      <c r="B489" s="78"/>
      <c r="C489" s="79"/>
      <c r="D489" s="106" t="str">
        <f>IF(D488&lt;E488,"NO ASSOLEIX","ASSOLEIX")</f>
        <v>NO ASSOLEIX</v>
      </c>
      <c r="E489" s="80"/>
    </row>
    <row r="490" spans="1:8" s="32" customFormat="1" ht="15" x14ac:dyDescent="0.25">
      <c r="A490" s="78"/>
      <c r="B490" s="78"/>
      <c r="C490" s="79"/>
      <c r="D490" s="81"/>
      <c r="E490" s="80"/>
    </row>
    <row r="491" spans="1:8" s="9" customFormat="1" ht="15" x14ac:dyDescent="0.25">
      <c r="A491" s="74"/>
      <c r="B491" s="74"/>
      <c r="C491" s="74"/>
      <c r="D491" s="74"/>
      <c r="E491" s="74"/>
    </row>
    <row r="492" spans="1:8" s="9" customFormat="1" ht="15" customHeight="1" x14ac:dyDescent="0.25">
      <c r="A492" s="74"/>
      <c r="B492" s="74"/>
      <c r="C492" s="82" t="s">
        <v>213</v>
      </c>
      <c r="D492" s="83"/>
      <c r="E492" s="73" t="s">
        <v>288</v>
      </c>
    </row>
    <row r="493" spans="1:8" s="9" customFormat="1" ht="3.75" customHeight="1" x14ac:dyDescent="0.25">
      <c r="A493" s="74"/>
      <c r="B493" s="74"/>
      <c r="C493" s="10"/>
      <c r="D493" s="10"/>
      <c r="E493" s="73"/>
    </row>
    <row r="494" spans="1:8" s="9" customFormat="1" ht="15" x14ac:dyDescent="0.25">
      <c r="A494" s="74"/>
      <c r="B494" s="74"/>
      <c r="C494" s="10"/>
      <c r="D494" s="84"/>
      <c r="E494" s="73" t="s">
        <v>289</v>
      </c>
    </row>
    <row r="495" spans="1:8" s="9" customFormat="1" ht="3.75" customHeight="1" thickBot="1" x14ac:dyDescent="0.3">
      <c r="A495" s="74"/>
      <c r="B495" s="74"/>
      <c r="C495" s="10"/>
      <c r="D495" s="10"/>
      <c r="E495" s="132" t="s">
        <v>290</v>
      </c>
      <c r="F495" s="132"/>
      <c r="G495" s="132"/>
    </row>
    <row r="496" spans="1:8" s="9" customFormat="1" ht="15" customHeight="1" thickBot="1" x14ac:dyDescent="0.3">
      <c r="A496" s="85"/>
      <c r="B496" s="86"/>
      <c r="C496" s="10"/>
      <c r="D496" s="87"/>
      <c r="E496" s="788" t="s">
        <v>291</v>
      </c>
      <c r="F496" s="789"/>
      <c r="G496" s="146"/>
      <c r="H496" s="146"/>
    </row>
    <row r="497" spans="1:31" x14ac:dyDescent="0.25">
      <c r="A497" s="247"/>
      <c r="B497" s="248"/>
      <c r="C497" s="249"/>
      <c r="D497" s="250"/>
      <c r="F497" s="189"/>
      <c r="G497" s="189"/>
    </row>
    <row r="498" spans="1:31" ht="15" x14ac:dyDescent="0.25">
      <c r="A498" s="569"/>
      <c r="B498" s="187"/>
      <c r="C498" s="187"/>
      <c r="D498" s="187"/>
      <c r="E498" s="187"/>
      <c r="F498" s="187"/>
      <c r="G498" s="187"/>
      <c r="H498" s="187"/>
      <c r="I498" s="188"/>
      <c r="J498" s="188"/>
      <c r="K498" s="188"/>
      <c r="L498" s="188"/>
      <c r="M498" s="188"/>
      <c r="N498" s="188"/>
      <c r="O498" s="188"/>
      <c r="P498" s="189"/>
    </row>
    <row r="499" spans="1:31" ht="62.25" customHeight="1" thickBot="1" x14ac:dyDescent="0.3">
      <c r="A499" s="569"/>
      <c r="B499" s="251"/>
      <c r="C499" s="251"/>
      <c r="D499" s="251"/>
      <c r="E499" s="251"/>
      <c r="F499" s="251"/>
      <c r="G499" s="251"/>
      <c r="H499" s="251"/>
      <c r="I499" s="179"/>
      <c r="J499" s="179"/>
      <c r="K499" s="179"/>
      <c r="L499" s="179"/>
      <c r="M499" s="179"/>
      <c r="N499" s="179"/>
      <c r="O499" s="179"/>
      <c r="P499" s="189"/>
    </row>
    <row r="500" spans="1:31" ht="15" customHeight="1" x14ac:dyDescent="0.25">
      <c r="A500" s="762" t="s">
        <v>301</v>
      </c>
      <c r="B500" s="765" t="s">
        <v>384</v>
      </c>
      <c r="C500" s="766"/>
      <c r="D500" s="766"/>
      <c r="E500" s="766"/>
      <c r="F500" s="766"/>
      <c r="G500" s="766"/>
      <c r="H500" s="767"/>
      <c r="I500" s="245"/>
      <c r="J500" s="188"/>
      <c r="K500" s="188"/>
      <c r="L500" s="188"/>
      <c r="M500" s="188"/>
      <c r="N500" s="188"/>
      <c r="O500" s="188"/>
      <c r="P500" s="189"/>
    </row>
    <row r="501" spans="1:31" ht="87" customHeight="1" x14ac:dyDescent="0.25">
      <c r="A501" s="763"/>
      <c r="B501" s="768" t="s">
        <v>392</v>
      </c>
      <c r="C501" s="769"/>
      <c r="D501" s="769"/>
      <c r="E501" s="769"/>
      <c r="F501" s="769"/>
      <c r="G501" s="769"/>
      <c r="H501" s="770"/>
      <c r="I501" s="244"/>
      <c r="J501" s="179"/>
      <c r="K501" s="179"/>
      <c r="L501" s="179"/>
      <c r="M501" s="179"/>
      <c r="N501" s="179"/>
      <c r="O501" s="179"/>
      <c r="P501" s="189"/>
    </row>
    <row r="502" spans="1:31" ht="136.5" customHeight="1" x14ac:dyDescent="0.25">
      <c r="A502" s="763"/>
      <c r="B502" s="768" t="s">
        <v>498</v>
      </c>
      <c r="C502" s="769"/>
      <c r="D502" s="769"/>
      <c r="E502" s="769"/>
      <c r="F502" s="769"/>
      <c r="G502" s="769"/>
      <c r="H502" s="770"/>
      <c r="I502" s="244"/>
      <c r="J502" s="179"/>
      <c r="K502" s="179"/>
      <c r="L502" s="179"/>
      <c r="M502" s="179"/>
      <c r="N502" s="179"/>
      <c r="O502" s="179"/>
      <c r="P502" s="189"/>
    </row>
    <row r="503" spans="1:31" ht="55.5" customHeight="1" x14ac:dyDescent="0.25">
      <c r="A503" s="763"/>
      <c r="B503" s="768" t="s">
        <v>499</v>
      </c>
      <c r="C503" s="769"/>
      <c r="D503" s="769"/>
      <c r="E503" s="769"/>
      <c r="F503" s="769"/>
      <c r="G503" s="769"/>
      <c r="H503" s="770"/>
      <c r="I503" s="244"/>
      <c r="J503" s="179"/>
      <c r="K503" s="179"/>
      <c r="L503" s="179"/>
      <c r="M503" s="179"/>
      <c r="N503" s="179"/>
      <c r="O503" s="179"/>
      <c r="P503" s="189"/>
    </row>
    <row r="504" spans="1:31" ht="19.5" customHeight="1" x14ac:dyDescent="0.25">
      <c r="A504" s="763"/>
      <c r="B504" s="771" t="s">
        <v>385</v>
      </c>
      <c r="C504" s="772"/>
      <c r="D504" s="772"/>
      <c r="E504" s="772"/>
      <c r="F504" s="772"/>
      <c r="G504" s="772"/>
      <c r="H504" s="773"/>
      <c r="I504" s="246"/>
      <c r="J504" s="178"/>
      <c r="K504" s="178"/>
      <c r="L504" s="178"/>
      <c r="M504" s="178"/>
      <c r="N504" s="178"/>
      <c r="O504" s="178"/>
      <c r="P504" s="189"/>
    </row>
    <row r="505" spans="1:31" ht="15.75" customHeight="1" thickBot="1" x14ac:dyDescent="0.3">
      <c r="A505" s="764"/>
      <c r="B505" s="774" t="s">
        <v>501</v>
      </c>
      <c r="C505" s="775"/>
      <c r="D505" s="775"/>
      <c r="E505" s="775"/>
      <c r="F505" s="775"/>
      <c r="G505" s="775"/>
      <c r="H505" s="776"/>
      <c r="I505" s="245"/>
      <c r="J505" s="188"/>
      <c r="K505" s="188"/>
      <c r="L505" s="188"/>
      <c r="M505" s="188"/>
      <c r="N505" s="188"/>
      <c r="O505" s="188"/>
      <c r="P505" s="189"/>
      <c r="Q505" s="189"/>
      <c r="R505" s="189"/>
      <c r="S505" s="189"/>
      <c r="T505" s="189"/>
      <c r="U505" s="189"/>
      <c r="V505" s="189"/>
      <c r="W505" s="189"/>
      <c r="X505" s="189"/>
      <c r="Y505" s="189"/>
      <c r="Z505" s="189"/>
      <c r="AA505" s="189"/>
      <c r="AB505" s="189"/>
      <c r="AC505" s="189"/>
      <c r="AD505" s="189"/>
      <c r="AE505" s="189"/>
    </row>
    <row r="506" spans="1:31" x14ac:dyDescent="0.25">
      <c r="G506" s="189"/>
    </row>
  </sheetData>
  <sheetProtection algorithmName="SHA-512" hashValue="mVZFW3jfI8YmQ2eDI6tAveUwijTL3m/zFrsWjbMAQf0/UBDAWuQLFbUTKekiUFSufAqQA8bObF4e0MDiFAhHQw==" saltValue="7PFuRlhvs0Ts247YxC5mxA==" spinCount="100000" sheet="1" objects="1" scenarios="1"/>
  <mergeCells count="64">
    <mergeCell ref="A360:C360"/>
    <mergeCell ref="A394:A402"/>
    <mergeCell ref="A220:D220"/>
    <mergeCell ref="A228:E228"/>
    <mergeCell ref="A229:A266"/>
    <mergeCell ref="A270:A289"/>
    <mergeCell ref="A291:A298"/>
    <mergeCell ref="B232:E232"/>
    <mergeCell ref="A1:E1"/>
    <mergeCell ref="A223:A227"/>
    <mergeCell ref="A18:A20"/>
    <mergeCell ref="A22:A27"/>
    <mergeCell ref="A28:A33"/>
    <mergeCell ref="A45:A82"/>
    <mergeCell ref="A83:A97"/>
    <mergeCell ref="A100:A118"/>
    <mergeCell ref="A163:A165"/>
    <mergeCell ref="A166:A172"/>
    <mergeCell ref="A173:A186"/>
    <mergeCell ref="A187:A202"/>
    <mergeCell ref="A213:A219"/>
    <mergeCell ref="A16:A17"/>
    <mergeCell ref="C2:D2"/>
    <mergeCell ref="A8:A9"/>
    <mergeCell ref="A11:A12"/>
    <mergeCell ref="A13:A15"/>
    <mergeCell ref="A5:C5"/>
    <mergeCell ref="A42:C42"/>
    <mergeCell ref="A212:C212"/>
    <mergeCell ref="A121:A148"/>
    <mergeCell ref="A151:A157"/>
    <mergeCell ref="A158:A162"/>
    <mergeCell ref="B469:B470"/>
    <mergeCell ref="A446:C446"/>
    <mergeCell ref="A447:C447"/>
    <mergeCell ref="B465:B468"/>
    <mergeCell ref="A430:D430"/>
    <mergeCell ref="A433:D433"/>
    <mergeCell ref="A431:A432"/>
    <mergeCell ref="B460:D460"/>
    <mergeCell ref="E496:F496"/>
    <mergeCell ref="A500:A505"/>
    <mergeCell ref="B500:H500"/>
    <mergeCell ref="B501:H501"/>
    <mergeCell ref="B502:H502"/>
    <mergeCell ref="B503:H503"/>
    <mergeCell ref="B504:H504"/>
    <mergeCell ref="B505:H505"/>
    <mergeCell ref="A414:C414"/>
    <mergeCell ref="A267:D267"/>
    <mergeCell ref="A429:C429"/>
    <mergeCell ref="A415:A419"/>
    <mergeCell ref="A391:C391"/>
    <mergeCell ref="A361:D361"/>
    <mergeCell ref="A290:D290"/>
    <mergeCell ref="A299:A300"/>
    <mergeCell ref="A403:A405"/>
    <mergeCell ref="A362:A369"/>
    <mergeCell ref="A371:A379"/>
    <mergeCell ref="A393:D393"/>
    <mergeCell ref="A392:C392"/>
    <mergeCell ref="A303:A323"/>
    <mergeCell ref="A324:A330"/>
    <mergeCell ref="A332:A342"/>
  </mergeCells>
  <conditionalFormatting sqref="D480">
    <cfRule type="cellIs" dxfId="90" priority="112" operator="equal">
      <formula>"NO ASSOLEIX"</formula>
    </cfRule>
  </conditionalFormatting>
  <conditionalFormatting sqref="D476">
    <cfRule type="cellIs" dxfId="89" priority="109" operator="equal">
      <formula>"NO ASSOLEIX"</formula>
    </cfRule>
  </conditionalFormatting>
  <conditionalFormatting sqref="D489">
    <cfRule type="cellIs" dxfId="88" priority="108" operator="equal">
      <formula>"NO ASSOLEIX"</formula>
    </cfRule>
  </conditionalFormatting>
  <conditionalFormatting sqref="E6:E9 E108:E122">
    <cfRule type="cellIs" dxfId="87" priority="90" operator="equal">
      <formula>"N"</formula>
    </cfRule>
  </conditionalFormatting>
  <conditionalFormatting sqref="E11:E12">
    <cfRule type="cellIs" dxfId="86" priority="89" operator="equal">
      <formula>"N"</formula>
    </cfRule>
  </conditionalFormatting>
  <conditionalFormatting sqref="E16">
    <cfRule type="cellIs" dxfId="85" priority="88" operator="equal">
      <formula>"N"</formula>
    </cfRule>
  </conditionalFormatting>
  <conditionalFormatting sqref="E18">
    <cfRule type="cellIs" dxfId="84" priority="87" operator="equal">
      <formula>"N"</formula>
    </cfRule>
  </conditionalFormatting>
  <conditionalFormatting sqref="E20">
    <cfRule type="cellIs" dxfId="83" priority="86" operator="equal">
      <formula>"N"</formula>
    </cfRule>
  </conditionalFormatting>
  <conditionalFormatting sqref="E22">
    <cfRule type="cellIs" dxfId="82" priority="85" operator="equal">
      <formula>"N"</formula>
    </cfRule>
  </conditionalFormatting>
  <conditionalFormatting sqref="E25">
    <cfRule type="cellIs" dxfId="81" priority="84" operator="equal">
      <formula>"N"</formula>
    </cfRule>
  </conditionalFormatting>
  <conditionalFormatting sqref="E28:E29">
    <cfRule type="cellIs" dxfId="80" priority="83" operator="equal">
      <formula>"N"</formula>
    </cfRule>
  </conditionalFormatting>
  <conditionalFormatting sqref="E43:E45">
    <cfRule type="cellIs" dxfId="79" priority="82" operator="equal">
      <formula>"N"</formula>
    </cfRule>
  </conditionalFormatting>
  <conditionalFormatting sqref="E47:E48">
    <cfRule type="cellIs" dxfId="78" priority="81" operator="equal">
      <formula>"N"</formula>
    </cfRule>
  </conditionalFormatting>
  <conditionalFormatting sqref="E50">
    <cfRule type="cellIs" dxfId="77" priority="80" operator="equal">
      <formula>"N"</formula>
    </cfRule>
  </conditionalFormatting>
  <conditionalFormatting sqref="E53:E55">
    <cfRule type="cellIs" dxfId="76" priority="79" operator="equal">
      <formula>"N"</formula>
    </cfRule>
  </conditionalFormatting>
  <conditionalFormatting sqref="E58:E67">
    <cfRule type="cellIs" dxfId="75" priority="78" operator="equal">
      <formula>"N"</formula>
    </cfRule>
  </conditionalFormatting>
  <conditionalFormatting sqref="E69">
    <cfRule type="cellIs" dxfId="74" priority="77" operator="equal">
      <formula>"N"</formula>
    </cfRule>
  </conditionalFormatting>
  <conditionalFormatting sqref="E71:E79">
    <cfRule type="cellIs" dxfId="73" priority="76" operator="equal">
      <formula>"N"</formula>
    </cfRule>
  </conditionalFormatting>
  <conditionalFormatting sqref="E83:E84">
    <cfRule type="cellIs" dxfId="72" priority="75" operator="equal">
      <formula>"N"</formula>
    </cfRule>
  </conditionalFormatting>
  <conditionalFormatting sqref="E88:E89">
    <cfRule type="cellIs" dxfId="71" priority="74" operator="equal">
      <formula>"N"</formula>
    </cfRule>
  </conditionalFormatting>
  <conditionalFormatting sqref="E91:E93">
    <cfRule type="cellIs" dxfId="70" priority="73" operator="equal">
      <formula>"N"</formula>
    </cfRule>
  </conditionalFormatting>
  <conditionalFormatting sqref="E97:E101">
    <cfRule type="cellIs" dxfId="69" priority="72" operator="equal">
      <formula>"N"</formula>
    </cfRule>
  </conditionalFormatting>
  <conditionalFormatting sqref="E104:E106">
    <cfRule type="cellIs" dxfId="68" priority="71" operator="equal">
      <formula>"N"</formula>
    </cfRule>
  </conditionalFormatting>
  <conditionalFormatting sqref="E124">
    <cfRule type="cellIs" dxfId="67" priority="70" operator="equal">
      <formula>"N"</formula>
    </cfRule>
  </conditionalFormatting>
  <conditionalFormatting sqref="E126:E127">
    <cfRule type="cellIs" dxfId="66" priority="69" operator="equal">
      <formula>"N"</formula>
    </cfRule>
  </conditionalFormatting>
  <conditionalFormatting sqref="E129">
    <cfRule type="cellIs" dxfId="65" priority="68" operator="equal">
      <formula>"N"</formula>
    </cfRule>
  </conditionalFormatting>
  <conditionalFormatting sqref="E131:E139">
    <cfRule type="cellIs" dxfId="64" priority="67" operator="equal">
      <formula>"N"</formula>
    </cfRule>
  </conditionalFormatting>
  <conditionalFormatting sqref="E141:E143">
    <cfRule type="cellIs" dxfId="63" priority="66" operator="equal">
      <formula>"N"</formula>
    </cfRule>
  </conditionalFormatting>
  <conditionalFormatting sqref="E145:E146">
    <cfRule type="cellIs" dxfId="62" priority="65" operator="equal">
      <formula>"N"</formula>
    </cfRule>
  </conditionalFormatting>
  <conditionalFormatting sqref="E149:E157">
    <cfRule type="cellIs" dxfId="61" priority="64" operator="equal">
      <formula>"N"</formula>
    </cfRule>
  </conditionalFormatting>
  <conditionalFormatting sqref="E159">
    <cfRule type="cellIs" dxfId="60" priority="63" operator="equal">
      <formula>"N"</formula>
    </cfRule>
  </conditionalFormatting>
  <conditionalFormatting sqref="E162 E164">
    <cfRule type="cellIs" dxfId="59" priority="62" operator="equal">
      <formula>"N"</formula>
    </cfRule>
  </conditionalFormatting>
  <conditionalFormatting sqref="E171:E172">
    <cfRule type="cellIs" dxfId="58" priority="61" operator="equal">
      <formula>"N"</formula>
    </cfRule>
  </conditionalFormatting>
  <conditionalFormatting sqref="E175">
    <cfRule type="cellIs" dxfId="57" priority="60" operator="equal">
      <formula>"N"</formula>
    </cfRule>
  </conditionalFormatting>
  <conditionalFormatting sqref="E179:E182">
    <cfRule type="cellIs" dxfId="56" priority="59" operator="equal">
      <formula>"N"</formula>
    </cfRule>
  </conditionalFormatting>
  <conditionalFormatting sqref="E187:E190">
    <cfRule type="cellIs" dxfId="55" priority="58" operator="equal">
      <formula>"N"</formula>
    </cfRule>
  </conditionalFormatting>
  <conditionalFormatting sqref="E193 E195">
    <cfRule type="cellIs" dxfId="54" priority="57" operator="equal">
      <formula>"N"</formula>
    </cfRule>
  </conditionalFormatting>
  <conditionalFormatting sqref="E198">
    <cfRule type="cellIs" dxfId="53" priority="56" operator="equal">
      <formula>"N"</formula>
    </cfRule>
  </conditionalFormatting>
  <conditionalFormatting sqref="E200">
    <cfRule type="cellIs" dxfId="52" priority="55" operator="equal">
      <formula>"N"</formula>
    </cfRule>
  </conditionalFormatting>
  <conditionalFormatting sqref="E213:E218">
    <cfRule type="cellIs" dxfId="51" priority="54" operator="equal">
      <formula>"N"</formula>
    </cfRule>
  </conditionalFormatting>
  <conditionalFormatting sqref="E221:E224">
    <cfRule type="cellIs" dxfId="50" priority="53" operator="equal">
      <formula>"N"</formula>
    </cfRule>
  </conditionalFormatting>
  <conditionalFormatting sqref="E226:E227 E229:E230">
    <cfRule type="cellIs" dxfId="49" priority="52" operator="equal">
      <formula>"N"</formula>
    </cfRule>
  </conditionalFormatting>
  <conditionalFormatting sqref="E233:E239">
    <cfRule type="cellIs" dxfId="48" priority="51" operator="equal">
      <formula>"N"</formula>
    </cfRule>
  </conditionalFormatting>
  <conditionalFormatting sqref="E241:E254">
    <cfRule type="cellIs" dxfId="47" priority="50" operator="equal">
      <formula>"N"</formula>
    </cfRule>
  </conditionalFormatting>
  <conditionalFormatting sqref="E256:E258">
    <cfRule type="cellIs" dxfId="46" priority="49" operator="equal">
      <formula>"N"</formula>
    </cfRule>
  </conditionalFormatting>
  <conditionalFormatting sqref="E265:E266">
    <cfRule type="cellIs" dxfId="45" priority="48" operator="equal">
      <formula>"N"</formula>
    </cfRule>
  </conditionalFormatting>
  <conditionalFormatting sqref="E268:E272">
    <cfRule type="cellIs" dxfId="44" priority="47" operator="equal">
      <formula>"N"</formula>
    </cfRule>
  </conditionalFormatting>
  <conditionalFormatting sqref="E274">
    <cfRule type="cellIs" dxfId="43" priority="46" operator="equal">
      <formula>"N"</formula>
    </cfRule>
  </conditionalFormatting>
  <conditionalFormatting sqref="E279">
    <cfRule type="cellIs" dxfId="42" priority="45" operator="equal">
      <formula>"N"</formula>
    </cfRule>
  </conditionalFormatting>
  <conditionalFormatting sqref="E286:E287">
    <cfRule type="cellIs" dxfId="41" priority="44" operator="equal">
      <formula>"N"</formula>
    </cfRule>
  </conditionalFormatting>
  <conditionalFormatting sqref="E289">
    <cfRule type="cellIs" dxfId="40" priority="43" operator="equal">
      <formula>"N"</formula>
    </cfRule>
  </conditionalFormatting>
  <conditionalFormatting sqref="E291:E292">
    <cfRule type="cellIs" dxfId="39" priority="42" operator="equal">
      <formula>"N"</formula>
    </cfRule>
  </conditionalFormatting>
  <conditionalFormatting sqref="E294:E298">
    <cfRule type="cellIs" dxfId="38" priority="41" operator="equal">
      <formula>"N"</formula>
    </cfRule>
  </conditionalFormatting>
  <conditionalFormatting sqref="E301:E305">
    <cfRule type="cellIs" dxfId="37" priority="40" operator="equal">
      <formula>"N"</formula>
    </cfRule>
  </conditionalFormatting>
  <conditionalFormatting sqref="E307:E311">
    <cfRule type="cellIs" dxfId="36" priority="39" operator="equal">
      <formula>"N"</formula>
    </cfRule>
  </conditionalFormatting>
  <conditionalFormatting sqref="E319:E320">
    <cfRule type="cellIs" dxfId="35" priority="38" operator="equal">
      <formula>"N"</formula>
    </cfRule>
  </conditionalFormatting>
  <conditionalFormatting sqref="E322:E325">
    <cfRule type="cellIs" dxfId="34" priority="37" operator="equal">
      <formula>"N"</formula>
    </cfRule>
  </conditionalFormatting>
  <conditionalFormatting sqref="E331">
    <cfRule type="cellIs" dxfId="33" priority="35" operator="equal">
      <formula>"N"</formula>
    </cfRule>
  </conditionalFormatting>
  <conditionalFormatting sqref="E336">
    <cfRule type="cellIs" dxfId="32" priority="34" operator="equal">
      <formula>"N"</formula>
    </cfRule>
  </conditionalFormatting>
  <conditionalFormatting sqref="E341:E342">
    <cfRule type="cellIs" dxfId="31" priority="33" operator="equal">
      <formula>"N"</formula>
    </cfRule>
  </conditionalFormatting>
  <conditionalFormatting sqref="E404">
    <cfRule type="cellIs" dxfId="30" priority="31" operator="equal">
      <formula>"N"</formula>
    </cfRule>
  </conditionalFormatting>
  <conditionalFormatting sqref="E402">
    <cfRule type="cellIs" dxfId="29" priority="32" operator="equal">
      <formula>"N"</formula>
    </cfRule>
  </conditionalFormatting>
  <conditionalFormatting sqref="E415:E416">
    <cfRule type="cellIs" dxfId="28" priority="30" operator="equal">
      <formula>"N"</formula>
    </cfRule>
  </conditionalFormatting>
  <conditionalFormatting sqref="E418">
    <cfRule type="cellIs" dxfId="27" priority="29" operator="equal">
      <formula>"N"</formula>
    </cfRule>
  </conditionalFormatting>
  <conditionalFormatting sqref="E431:E432">
    <cfRule type="cellIs" dxfId="26" priority="28" operator="equal">
      <formula>"N"</formula>
    </cfRule>
  </conditionalFormatting>
  <conditionalFormatting sqref="E434">
    <cfRule type="cellIs" dxfId="25" priority="27" operator="equal">
      <formula>"N"</formula>
    </cfRule>
  </conditionalFormatting>
  <conditionalFormatting sqref="E448:E451">
    <cfRule type="cellIs" dxfId="24" priority="26" operator="equal">
      <formula>"N"</formula>
    </cfRule>
  </conditionalFormatting>
  <conditionalFormatting sqref="E220">
    <cfRule type="cellIs" dxfId="23" priority="25" operator="equal">
      <formula>"N"</formula>
    </cfRule>
  </conditionalFormatting>
  <conditionalFormatting sqref="E194">
    <cfRule type="cellIs" dxfId="22" priority="24" operator="equal">
      <formula>"N"</formula>
    </cfRule>
  </conditionalFormatting>
  <conditionalFormatting sqref="E267">
    <cfRule type="cellIs" dxfId="21" priority="23" operator="equal">
      <formula>"N"</formula>
    </cfRule>
  </conditionalFormatting>
  <conditionalFormatting sqref="E361">
    <cfRule type="cellIs" dxfId="20" priority="22" operator="equal">
      <formula>"N"</formula>
    </cfRule>
  </conditionalFormatting>
  <conditionalFormatting sqref="E370">
    <cfRule type="cellIs" dxfId="19" priority="21" operator="equal">
      <formula>"N"</formula>
    </cfRule>
  </conditionalFormatting>
  <conditionalFormatting sqref="E362">
    <cfRule type="cellIs" dxfId="18" priority="20" operator="equal">
      <formula>"N"</formula>
    </cfRule>
  </conditionalFormatting>
  <conditionalFormatting sqref="E430">
    <cfRule type="cellIs" dxfId="17" priority="19" operator="equal">
      <formula>"N"</formula>
    </cfRule>
  </conditionalFormatting>
  <conditionalFormatting sqref="E433">
    <cfRule type="cellIs" dxfId="16" priority="18" operator="equal">
      <formula>"N"</formula>
    </cfRule>
  </conditionalFormatting>
  <conditionalFormatting sqref="E447">
    <cfRule type="cellIs" dxfId="15" priority="17" operator="equal">
      <formula>"N"</formula>
    </cfRule>
  </conditionalFormatting>
  <conditionalFormatting sqref="E393">
    <cfRule type="cellIs" dxfId="14" priority="16" operator="equal">
      <formula>"N"</formula>
    </cfRule>
  </conditionalFormatting>
  <conditionalFormatting sqref="E23">
    <cfRule type="cellIs" dxfId="13" priority="15" operator="equal">
      <formula>"N"</formula>
    </cfRule>
  </conditionalFormatting>
  <conditionalFormatting sqref="E173">
    <cfRule type="cellIs" dxfId="12" priority="14" operator="equal">
      <formula>"N"</formula>
    </cfRule>
  </conditionalFormatting>
  <conditionalFormatting sqref="E219">
    <cfRule type="cellIs" dxfId="11" priority="13" operator="equal">
      <formula>"N"</formula>
    </cfRule>
  </conditionalFormatting>
  <conditionalFormatting sqref="E225">
    <cfRule type="cellIs" dxfId="10" priority="12" operator="equal">
      <formula>"N"</formula>
    </cfRule>
  </conditionalFormatting>
  <conditionalFormatting sqref="E231">
    <cfRule type="cellIs" dxfId="9" priority="11" operator="equal">
      <formula>"N"</formula>
    </cfRule>
  </conditionalFormatting>
  <conditionalFormatting sqref="E240">
    <cfRule type="cellIs" dxfId="8" priority="10" operator="equal">
      <formula>"N"</formula>
    </cfRule>
  </conditionalFormatting>
  <conditionalFormatting sqref="E277">
    <cfRule type="cellIs" dxfId="7" priority="8" operator="equal">
      <formula>"N"</formula>
    </cfRule>
  </conditionalFormatting>
  <conditionalFormatting sqref="E293">
    <cfRule type="cellIs" dxfId="6" priority="7" operator="equal">
      <formula>"N"</formula>
    </cfRule>
  </conditionalFormatting>
  <conditionalFormatting sqref="E306">
    <cfRule type="cellIs" dxfId="5" priority="6" operator="equal">
      <formula>"N"</formula>
    </cfRule>
  </conditionalFormatting>
  <conditionalFormatting sqref="E313">
    <cfRule type="cellIs" dxfId="4" priority="5" operator="equal">
      <formula>"N"</formula>
    </cfRule>
  </conditionalFormatting>
  <conditionalFormatting sqref="E321">
    <cfRule type="cellIs" dxfId="3" priority="4" operator="equal">
      <formula>"N"</formula>
    </cfRule>
  </conditionalFormatting>
  <conditionalFormatting sqref="E328:E329">
    <cfRule type="cellIs" dxfId="2" priority="3" operator="equal">
      <formula>"N"</formula>
    </cfRule>
  </conditionalFormatting>
  <conditionalFormatting sqref="E327">
    <cfRule type="cellIs" dxfId="1" priority="2" operator="equal">
      <formula>"N"</formula>
    </cfRule>
  </conditionalFormatting>
  <conditionalFormatting sqref="E339">
    <cfRule type="cellIs" dxfId="0" priority="1" operator="equal">
      <formula>"N"</formula>
    </cfRule>
  </conditionalFormatting>
  <dataValidations count="2">
    <dataValidation type="list" allowBlank="1" showInputMessage="1" showErrorMessage="1" error="Posar S/N" sqref="E159 E213:E219 E233:E266 E330:E342 E400:E405 E32:E33 E6:E30 E229:E231 E448:E451 E124 E126:E127 E129 E131:E139 E141:E143 E145:E146 E149:E157 E415:E419 E431:E432 E434 E221:E227 E43:E122 E162:E190 E268:E276 E396:E397 E361 E192:E202 E279:E328" xr:uid="{00000000-0002-0000-0500-000000000000}">
      <formula1>$E$2:$E$3</formula1>
    </dataValidation>
    <dataValidation type="list" allowBlank="1" showInputMessage="1" showErrorMessage="1" error="Posar S/N" sqref="E31 E393:E395 E160:E161 E433 E362:E379 E267 E123 E125 E128 E130 E140 E144 E147:E148 E158 E430 E220 E447 E191 E277:E278 E329 E398:E399" xr:uid="{00000000-0002-0000-0500-000001000000}">
      <formula1>Control</formula1>
    </dataValidation>
  </dataValidations>
  <pageMargins left="0.7" right="0.7" top="0.75" bottom="0.75" header="0.3" footer="0.3"/>
  <pageSetup paperSize="9" scale="66" fitToHeight="0" orientation="portrait" verticalDpi="0" r:id="rId1"/>
  <customProperties>
    <customPr name="EpmWorksheetKeyString_GUID" r:id="rId2"/>
  </customProperties>
  <ignoredErrors>
    <ignoredError sqref="D4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2</vt:i4>
      </vt:variant>
    </vt:vector>
  </HeadingPairs>
  <TitlesOfParts>
    <vt:vector size="8" baseType="lpstr">
      <vt:lpstr>TOTES LES CATEGORIES</vt:lpstr>
      <vt:lpstr>1 estrella</vt:lpstr>
      <vt:lpstr>2 estrelles</vt:lpstr>
      <vt:lpstr>3 estrelles</vt:lpstr>
      <vt:lpstr>4 estrelles</vt:lpstr>
      <vt:lpstr>5 estrelles</vt:lpstr>
      <vt:lpstr>'TOTES LES CATEGORIES'!Àrea_d'impressió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Simulació categoria Aparthotels - Reglament 2018;</dc:title>
  <dc:creator>Departament de Turisme - Govern d'Andorra</dc:creator>
  <cp:keywords>Simulació categoria Aparthotels - Reglament 2018</cp:keywords>
  <cp:lastModifiedBy>David Fernandez</cp:lastModifiedBy>
  <cp:lastPrinted>2023-01-16T15:28:20Z</cp:lastPrinted>
  <dcterms:created xsi:type="dcterms:W3CDTF">2017-05-15T10:38:32Z</dcterms:created>
  <dcterms:modified xsi:type="dcterms:W3CDTF">2023-01-17T06:55:04Z</dcterms:modified>
</cp:coreProperties>
</file>