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EBALL TURISME\LLEI ALLOTJAMENTS TURÍSTICS 2017\REGLAMENTS\HOTELERA\EXCELS SIMULACIÓ CATEGORIA\"/>
    </mc:Choice>
  </mc:AlternateContent>
  <xr:revisionPtr revIDLastSave="0" documentId="8_{048B5660-3AF9-4F58-8D2B-64C6A9CA728B}" xr6:coauthVersionLast="47" xr6:coauthVersionMax="47" xr10:uidLastSave="{00000000-0000-0000-0000-000000000000}"/>
  <bookViews>
    <workbookView xWindow="9480" yWindow="45" windowWidth="9615" windowHeight="11940" xr2:uid="{00000000-000D-0000-FFFF-FFFF00000000}"/>
  </bookViews>
  <sheets>
    <sheet name="simulació PENSIONS" sheetId="2" r:id="rId1"/>
  </sheets>
  <externalReferences>
    <externalReference r:id="rId2"/>
  </externalReferences>
  <definedNames>
    <definedName name="_1Àrea_d_impressió" localSheetId="0">'simulació PENSIONS'!$A$1:$E$285</definedName>
    <definedName name="_xlnm._FilterDatabase" localSheetId="0" hidden="1">'simulació PENSIONS'!$A$32:$F$118</definedName>
    <definedName name="Control">'[1]1 estrella'!$E$2:$E$3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2" l="1"/>
  <c r="F100" i="2" s="1"/>
  <c r="D116" i="2" l="1"/>
  <c r="D24" i="2"/>
  <c r="D208" i="2"/>
  <c r="D245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26" i="2"/>
  <c r="B127" i="2"/>
  <c r="B128" i="2"/>
  <c r="B129" i="2"/>
  <c r="B130" i="2"/>
  <c r="B131" i="2"/>
  <c r="B133" i="2"/>
  <c r="B134" i="2"/>
  <c r="B135" i="2"/>
  <c r="B136" i="2"/>
  <c r="B137" i="2"/>
  <c r="B138" i="2"/>
  <c r="B140" i="2"/>
  <c r="B141" i="2"/>
  <c r="B142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25" i="2"/>
  <c r="B226" i="2"/>
  <c r="B227" i="2"/>
  <c r="B228" i="2"/>
  <c r="B229" i="2"/>
  <c r="D234" i="2"/>
  <c r="D215" i="2"/>
  <c r="D120" i="2"/>
  <c r="F16" i="2"/>
  <c r="F17" i="2" s="1"/>
  <c r="D219" i="2"/>
  <c r="F139" i="2"/>
  <c r="F140" i="2" s="1"/>
  <c r="D211" i="2"/>
  <c r="D248" i="2"/>
  <c r="D256" i="2"/>
  <c r="D217" i="2"/>
  <c r="D209" i="2"/>
  <c r="D246" i="2"/>
  <c r="D216" i="2"/>
  <c r="F166" i="2"/>
  <c r="F167" i="2"/>
  <c r="F160" i="2"/>
  <c r="F161" i="2"/>
  <c r="F127" i="2"/>
  <c r="F128" i="2"/>
  <c r="F38" i="2"/>
  <c r="F39" i="2" s="1"/>
  <c r="F35" i="2"/>
  <c r="F36" i="2" s="1"/>
  <c r="F14" i="2"/>
  <c r="F15" i="2" s="1"/>
  <c r="D274" i="2"/>
  <c r="D257" i="2"/>
  <c r="E257" i="2" s="1"/>
  <c r="D255" i="2"/>
  <c r="E255" i="2" s="1"/>
  <c r="C249" i="2"/>
  <c r="C248" i="2"/>
  <c r="C247" i="2"/>
  <c r="C245" i="2"/>
  <c r="C244" i="2"/>
  <c r="C243" i="2"/>
  <c r="D235" i="2"/>
  <c r="D231" i="2"/>
  <c r="D249" i="2" s="1"/>
  <c r="D232" i="2"/>
  <c r="D218" i="2"/>
  <c r="D210" i="2"/>
  <c r="D247" i="2" s="1"/>
  <c r="F195" i="2"/>
  <c r="F196" i="2"/>
  <c r="F169" i="2"/>
  <c r="F163" i="2"/>
  <c r="F164" i="2" s="1"/>
  <c r="F153" i="2"/>
  <c r="F154" i="2"/>
  <c r="F134" i="2"/>
  <c r="F135" i="2" s="1"/>
  <c r="D121" i="2"/>
  <c r="D122" i="2" s="1"/>
  <c r="D117" i="2"/>
  <c r="D118" i="2" s="1"/>
  <c r="F66" i="2"/>
  <c r="F67" i="2"/>
  <c r="F63" i="2"/>
  <c r="F64" i="2"/>
  <c r="D29" i="2"/>
  <c r="D28" i="2"/>
  <c r="D25" i="2"/>
  <c r="D243" i="2" s="1"/>
  <c r="D30" i="2" l="1"/>
  <c r="D244" i="2"/>
  <c r="D250" i="2" s="1"/>
  <c r="D251" i="2" s="1"/>
  <c r="D220" i="2"/>
  <c r="D221" i="2" s="1"/>
  <c r="D254" i="2"/>
  <c r="D258" i="2" s="1"/>
  <c r="D26" i="2"/>
  <c r="E256" i="2"/>
  <c r="E258" i="2" s="1"/>
  <c r="D212" i="2"/>
  <c r="D213" i="2" s="1"/>
  <c r="D259" i="2" l="1"/>
</calcChain>
</file>

<file path=xl/sharedStrings.xml><?xml version="1.0" encoding="utf-8"?>
<sst xmlns="http://schemas.openxmlformats.org/spreadsheetml/2006/main" count="472" uniqueCount="268">
  <si>
    <t>MODEL CLASSIFICACIÓ PER PUNTS</t>
  </si>
  <si>
    <t>PENSIONS</t>
  </si>
  <si>
    <t>S</t>
  </si>
  <si>
    <t>ÁREA</t>
  </si>
  <si>
    <t>Nº</t>
  </si>
  <si>
    <t>CRITERI</t>
  </si>
  <si>
    <t>*</t>
  </si>
  <si>
    <t>N</t>
  </si>
  <si>
    <t>PUNTS</t>
  </si>
  <si>
    <t>TRIAR (S/N)</t>
  </si>
  <si>
    <t xml:space="preserve">I.        Instal·lacions </t>
  </si>
  <si>
    <t>Netedat</t>
  </si>
  <si>
    <r>
      <t xml:space="preserve">L'establiment es troba en bon estat de netedat i conservació. </t>
    </r>
    <r>
      <rPr>
        <i/>
        <sz val="11"/>
        <rFont val="Calibri"/>
        <family val="2"/>
      </rPr>
      <t xml:space="preserve"> </t>
    </r>
  </si>
  <si>
    <t>Preservació / condició</t>
  </si>
  <si>
    <t>Tots els equipaments estan nets i en bon estat de conservació.</t>
  </si>
  <si>
    <t>Aspecte exterior</t>
  </si>
  <si>
    <t>La façana de l'edifici es troba en bon estat de netedat i conservació.</t>
  </si>
  <si>
    <t>El rètol de l'establiment es troba en bon estat de netedat i conservació.</t>
  </si>
  <si>
    <t>Impressió general</t>
  </si>
  <si>
    <t>Terrasses i/o jardins en zones comunes en bon estat d'ordre i netedat</t>
  </si>
  <si>
    <t>Recepció</t>
  </si>
  <si>
    <t>Espai específic per a recepció amb taula o taulell</t>
  </si>
  <si>
    <r>
      <t>Disposa de sofà/s i butaca/ques a la recepció p</t>
    </r>
    <r>
      <rPr>
        <sz val="11"/>
        <rFont val="Calibri"/>
        <family val="2"/>
      </rPr>
      <t>er a un 3% de la màxima ocupació amb un mínim de 4 pax</t>
    </r>
  </si>
  <si>
    <t>Habitacions</t>
  </si>
  <si>
    <r>
      <t>El 25% de les habitacions amb balcó privat de 2 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com a mínim</t>
    </r>
  </si>
  <si>
    <r>
      <t>El 25% de les habitacions amb terrassa privada de 6 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com a mínim</t>
    </r>
  </si>
  <si>
    <t>Restauració</t>
  </si>
  <si>
    <r>
      <t xml:space="preserve">Capacitat de les àrees de restauració com a mínim per al </t>
    </r>
    <r>
      <rPr>
        <sz val="11"/>
        <rFont val="Calibri"/>
        <family val="2"/>
      </rPr>
      <t>50% de les places</t>
    </r>
  </si>
  <si>
    <t>Capacitat de les àrees de restauració com a mínim per al 80% de les places</t>
  </si>
  <si>
    <t>Aparcaments</t>
  </si>
  <si>
    <r>
      <t xml:space="preserve">Disposa de Pàrquing o Garatge en el propi edifici o a 300 metres </t>
    </r>
    <r>
      <rPr>
        <i/>
        <sz val="11"/>
        <rFont val="Calibri"/>
        <family val="2"/>
      </rPr>
      <t xml:space="preserve">(cobreix el </t>
    </r>
    <r>
      <rPr>
        <b/>
        <i/>
        <sz val="11"/>
        <rFont val="Calibri"/>
        <family val="2"/>
      </rPr>
      <t>30%</t>
    </r>
    <r>
      <rPr>
        <i/>
        <sz val="11"/>
        <rFont val="Calibri"/>
        <family val="2"/>
      </rPr>
      <t xml:space="preserve"> de les habitacions) </t>
    </r>
  </si>
  <si>
    <r>
      <t xml:space="preserve">Disposa de Pàrquing o Garatge en el propi edifici o a 300 metres </t>
    </r>
    <r>
      <rPr>
        <i/>
        <sz val="11"/>
        <rFont val="Calibri"/>
        <family val="2"/>
      </rPr>
      <t xml:space="preserve">(cobreix el </t>
    </r>
    <r>
      <rPr>
        <b/>
        <i/>
        <sz val="11"/>
        <rFont val="Calibri"/>
        <family val="2"/>
      </rPr>
      <t>50%</t>
    </r>
    <r>
      <rPr>
        <i/>
        <sz val="11"/>
        <rFont val="Calibri"/>
        <family val="2"/>
      </rPr>
      <t xml:space="preserve"> de les habitacions) </t>
    </r>
  </si>
  <si>
    <t>Sempre i quan la normativa ho permeti, es disposa d'un espai que permet l'arribada i sortida de passatgers senyalitzat amb gual o similar per a càrrega i descàrrega.</t>
  </si>
  <si>
    <t>Estació de càrrega per a vehicles elèctrics (cotxes, bicicletes…)</t>
  </si>
  <si>
    <t>Altres</t>
  </si>
  <si>
    <t>Àrea pública de relax dotada de butaques i/o sofàs</t>
  </si>
  <si>
    <t>Disposa de sala independent amb armaris individuals amb pany, un per habitació, per guardar botes i esquís, degudament ventilada i calefactada.</t>
  </si>
  <si>
    <t>La sala guarda-esquís de l'ítem anterior disposa d'assecadors de botes d'esquí.</t>
  </si>
  <si>
    <t>Màxim punts que es poden assolir</t>
  </si>
  <si>
    <t>Punts assolits Instal·lacions</t>
  </si>
  <si>
    <t xml:space="preserve">Total ITEMS obligatoris </t>
  </si>
  <si>
    <t>Total items obligatoris assolits Instal.lacions</t>
  </si>
  <si>
    <t>II.        Equipament d'habitacions i banys</t>
  </si>
  <si>
    <t>Confort sanitari. Les cambres de bany comunes han de tenir un sistema de tancament amb porta a les unitats de wc i dutxes per garantir la privacitat d'aquests espais.</t>
  </si>
  <si>
    <t>Els banys es troben en bon estat de conservació i en bones condicions d'higiene.</t>
  </si>
  <si>
    <t>1 unitat de lavabo i de dutxa per cada 10 habitacions, i en tot cas, mínim 1 per planta</t>
  </si>
  <si>
    <t>1 unitat de lavabo i de dutxa per cada 5 habitacions, i en tot cas, mínim 1 per planta</t>
  </si>
  <si>
    <t>1 unitat de lavabo i de dutxa per cada 2 habitacions, i en tot cas, mínim 1 per planta</t>
  </si>
  <si>
    <t>1 unitat de WC per cada 10 habitacions, i en tot cas, mínim 1 per planta</t>
  </si>
  <si>
    <t>1 unitat de WC per cada 5 habitacions, i en tot cas, mínim 1 per planta</t>
  </si>
  <si>
    <t>1 unitat de WC per cada 2 habitacions, i en tot cas, mínim 1 per planta</t>
  </si>
  <si>
    <t>Disposa de bany complet dins de l'habitació (rentamans + WC + dutxa/banyera amb cortina o similar). Mínim al 50% de les habitacions.</t>
  </si>
  <si>
    <t>Terra antilliscant en les dutxes i banyeres</t>
  </si>
  <si>
    <t>1 tovallola de lavabo per persona</t>
  </si>
  <si>
    <t>1 tovallola de bany per persona</t>
  </si>
  <si>
    <t>1 estora de bany per habitació</t>
  </si>
  <si>
    <t>La mida de les tovalloles és superior a 50 cm x 100 cm (lavabo), 70 cm x 130 cm (bany).</t>
  </si>
  <si>
    <t>Paperera amb bossa als WC</t>
  </si>
  <si>
    <t>Mirall a sobre del rentamans</t>
  </si>
  <si>
    <t>Penjador</t>
  </si>
  <si>
    <t>2 rotllos de paper higiènic per unitat de WC</t>
  </si>
  <si>
    <t>Assecador de cabell</t>
  </si>
  <si>
    <t>Il·luminació apropiada sobre el rentamans</t>
  </si>
  <si>
    <t>Disposa d'endoll d'electricitat al costat del mirall</t>
  </si>
  <si>
    <t>Disposa de mirall d'augment</t>
  </si>
  <si>
    <r>
      <t xml:space="preserve">Calefacció en el bany 24 h </t>
    </r>
    <r>
      <rPr>
        <i/>
        <sz val="11"/>
        <rFont val="Calibri"/>
        <family val="2"/>
      </rPr>
      <t>(s'accepta penjador de tovalloles calent)</t>
    </r>
  </si>
  <si>
    <t>Sabó/gel de bany (envàs individual o dosificador)</t>
  </si>
  <si>
    <t>Xampú (envàs individual o dosificador)</t>
  </si>
  <si>
    <t>Disposa d'un espai al bany per desar petits objectes (p. e. prestatge)</t>
  </si>
  <si>
    <t>Disponibilitat d'aigua calenta i freda les 24h</t>
  </si>
  <si>
    <t>Cadira o tamboret</t>
  </si>
  <si>
    <t>Equipament habitacions</t>
  </si>
  <si>
    <r>
      <t>Les habitacions es troben en bon estat de netedat i conservació</t>
    </r>
    <r>
      <rPr>
        <i/>
        <sz val="11"/>
        <rFont val="Calibri"/>
        <family val="2"/>
      </rPr>
      <t xml:space="preserve"> </t>
    </r>
  </si>
  <si>
    <t>Tots els equipaments nets i en bon estat de conservació</t>
  </si>
  <si>
    <t xml:space="preserve">La mida mínima dels llits individuals es 0,90 x 1,90 m i  doble 1,35 x 1,90m </t>
  </si>
  <si>
    <t>La mida mínima dels llits individuals es 0,90 x 1,90 m i doble 1,50 x 1,90 m</t>
  </si>
  <si>
    <t>La mida mínima dels llits individuals es 0,90 x 2,00 m i doble 1,80 x 2,00 m</t>
  </si>
  <si>
    <t>Matalassos en bon estat de conservació i almenys de 13 cm de gruix</t>
  </si>
  <si>
    <t>Matalassos en bon estat de conservació i almenys de 18 cm de gruix</t>
  </si>
  <si>
    <t>Matalassos en bon estat de conservació i més de 22 cm de gruix</t>
  </si>
  <si>
    <t>Llits supletoris: la mida mínima dels llits supletoris individuals és 0,80 x 1,90 m i doble 1,35 m x 1,90 m.  La mida mínima dels llits supletoris individuals (ús exclusiu infants) és 0,80 x 1,80 m, i doble 1,35 x 1,80 m.</t>
  </si>
  <si>
    <t xml:space="preserve">Llits supletoris: matalassos en bon estat de conservació i 13 cm de gruix  </t>
  </si>
  <si>
    <t>El número de places en llits supletoris no supera el 50% de la capacitat total de l'establiment.</t>
  </si>
  <si>
    <r>
      <t xml:space="preserve">Renovació de matalassos cada 5 anys </t>
    </r>
    <r>
      <rPr>
        <i/>
        <sz val="11"/>
        <rFont val="Calibri"/>
        <family val="2"/>
      </rPr>
      <t>(amb certificat de compra)</t>
    </r>
  </si>
  <si>
    <t>S’ha de deixar un espai lliure de pas al voltant del llit, mínim 40 cm, sense incloure la capçalera. Aquest espai haurà de ser de 80 cm a un dels laterals si el llit és a tocar de la paret.</t>
  </si>
  <si>
    <r>
      <t>Les habitacions es troben en bon estat de netedat i conservació</t>
    </r>
    <r>
      <rPr>
        <i/>
        <sz val="11"/>
        <rFont val="Calibri"/>
        <family val="2"/>
      </rPr>
      <t xml:space="preserve"> .</t>
    </r>
  </si>
  <si>
    <t>Roba de llit: 1 joc per a cada llit (llençols / funda nòrdica i coixinera, coixí, manta /edredó / nòrdic, cobre llit / cobertor)</t>
  </si>
  <si>
    <r>
      <t>Cobertor matalassos nets i en bon estat de conservació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(no s'accepta cobertor matalàs simple tipus "moletó". Ha de ser rentable, transpirable, antiàcars, fet de cotó o materials sintètics i obert per la part inferior)</t>
    </r>
  </si>
  <si>
    <r>
      <t>Neteja especial del matalassos anual, s'ha de disposar d'un certificat del procediment.</t>
    </r>
    <r>
      <rPr>
        <i/>
        <sz val="11"/>
        <rFont val="Calibri"/>
        <family val="2"/>
      </rPr>
      <t xml:space="preserve"> (neteja termal sense components químics dels matalassos amb impregnació interior, sense deixar humitat, matant els àcars i preveient els seu creixement)</t>
    </r>
  </si>
  <si>
    <t>Estora al costat del llit</t>
  </si>
  <si>
    <t xml:space="preserve">Roba de llit neta i en bon estat </t>
  </si>
  <si>
    <t>Coixí addicional sota petició</t>
  </si>
  <si>
    <t>Armari amb prestatges i 10 penja-robes iguals per habitació</t>
  </si>
  <si>
    <t xml:space="preserve">Tauleta de nit / prestatge </t>
  </si>
  <si>
    <t>Llum per llegir al llit</t>
  </si>
  <si>
    <t>Endoll d'electricitat</t>
  </si>
  <si>
    <t>Taula i cadira / sofà o equivalent</t>
  </si>
  <si>
    <t>Aïllament total de la llum exterior</t>
  </si>
  <si>
    <t xml:space="preserve">Paperera </t>
  </si>
  <si>
    <t>Suport per desar l'equipatge</t>
  </si>
  <si>
    <t>Mirall de cos sencer</t>
  </si>
  <si>
    <t>Manta addicional per llit</t>
  </si>
  <si>
    <t>1 cendrer per habitació (excepte si és de NO fumadors)</t>
  </si>
  <si>
    <t>Interruptor central de llum de l'habitació, controlable des del llit</t>
  </si>
  <si>
    <t xml:space="preserve">Finestra amb llum natural </t>
  </si>
  <si>
    <t>Bolígraf / llapis, bloc de notes</t>
  </si>
  <si>
    <t>Bossa per a la roba bruta</t>
  </si>
  <si>
    <t>Cartell de "no molestar" o similar</t>
  </si>
  <si>
    <t>Informació sobre les sortides d'emergència incloent el procediment a seguir en cas d'incendi i els telèfon d'emergència com a mínim en català més 3 idiomes.</t>
  </si>
  <si>
    <r>
      <t>Informació de la pensió almenys en català + 3 idiomes</t>
    </r>
    <r>
      <rPr>
        <i/>
        <sz val="11"/>
        <rFont val="Calibri"/>
        <family val="2"/>
      </rPr>
      <t xml:space="preserve"> (inclou almenys l'horari de l'esmorzar, hora del check out i horari d'obertura de les instal·lacions de la pensió i tota la informació dels serveis de pagament no inclosos en el preu de l'habitació (telèfon, WIFI, Minibar...)</t>
    </r>
  </si>
  <si>
    <t>Dipòsit</t>
  </si>
  <si>
    <t>Caixa forta a recepció</t>
  </si>
  <si>
    <r>
      <t>Caixa forta a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 xml:space="preserve">l'habitació </t>
    </r>
  </si>
  <si>
    <t>Aire condicionat / calefacció</t>
  </si>
  <si>
    <t xml:space="preserve">Habitacions amb aire condicionat i termòstat individual </t>
  </si>
  <si>
    <t>Calefacció 24 hores en totes les àrees</t>
  </si>
  <si>
    <t>Calefacció 24 hores amb termòstat individual a les habitacions</t>
  </si>
  <si>
    <t>Telecomunicacions</t>
  </si>
  <si>
    <t>Reproductors multimèdia o possibilitat de música per canal TV</t>
  </si>
  <si>
    <r>
      <t xml:space="preserve">Televisió amb comandament a distància i llistat de canals </t>
    </r>
    <r>
      <rPr>
        <i/>
        <sz val="11"/>
        <rFont val="Calibri"/>
        <family val="2"/>
      </rPr>
      <t>(s'accepta llistat de canals al propi aparell)</t>
    </r>
  </si>
  <si>
    <t>Telèfon a l'habitació per a trucades internes</t>
  </si>
  <si>
    <t>Telèfon a recepció per a trucades nacionals i internacionals</t>
  </si>
  <si>
    <t>Disposa de wifi a totes les àrees comunes</t>
  </si>
  <si>
    <t>Disposa de wifi a totes les habitacions</t>
  </si>
  <si>
    <t>Disposa d'adaptador de corrent internacional sota petició</t>
  </si>
  <si>
    <t>Disposa d'estació de càrrega per a múltiples aparells (carregador USB)</t>
  </si>
  <si>
    <t>Informació turística a la recepció en diversos idiomes</t>
  </si>
  <si>
    <t>Disponibilitat de bressols (1 per cada 20 habitacions)</t>
  </si>
  <si>
    <t>Panys de les habitacions electrònics</t>
  </si>
  <si>
    <t>Punts assolits Equipament habitacions</t>
  </si>
  <si>
    <t>Total items obligatoris assolits</t>
  </si>
  <si>
    <t>III. Servei</t>
  </si>
  <si>
    <t>Neteja habitació i dels banys / canvi de llençols i tovalloles</t>
  </si>
  <si>
    <t>Neteja diària de l'habitació i de la cambra de bany</t>
  </si>
  <si>
    <t>Canvi de roba de llit i tovalloles: cada 5 dies</t>
  </si>
  <si>
    <t>Canvi de roba de llit: cada 3 dies (excepte que el client indiqui el contrari - Informació de mesures mediambientals a l'habitació)</t>
  </si>
  <si>
    <t>Canvi de roba de llit: cada 2 dies (excepte que el client indiqui el contrari - Informació de mesures mediambientals a l'habitació)</t>
  </si>
  <si>
    <t>Canvi de roba de llit: diari (excepte que el client indiqui el contrari - Informació de mesures mediambientals a l'habitació)</t>
  </si>
  <si>
    <t>Neteja de l'habitació i canvi de tota la roba de llit i tovalloles a la sortida del client</t>
  </si>
  <si>
    <t>L'establiment disposa de bar / cafeteria?</t>
  </si>
  <si>
    <t>Bar / Cafeteria</t>
  </si>
  <si>
    <t>El bar/cafeteria es troba en bon estat de netedat i conservació</t>
  </si>
  <si>
    <t>Tots els equipaments estan nets i en bon estat de conservació</t>
  </si>
  <si>
    <t>Servei de bar/cafeteria (ofereix snacks, entrepans freds i begudes fredes i calentes)  mínim 4 hores diàries</t>
  </si>
  <si>
    <t>Servei de bar/cafeteria  (ofereix snacks, entrepans freds i begudes fredes i calentes) mínim 8 hores diàries</t>
  </si>
  <si>
    <t>Servei de bar/cafeteria  (ofereix snacks, entrepans freds i begudes fredes i calentes) mínim 12 hores diàries</t>
  </si>
  <si>
    <r>
      <t xml:space="preserve">Els utensilis per al servei estan nets i sense escantells ni trencaments i se'n disposa en quantitat suficient </t>
    </r>
    <r>
      <rPr>
        <i/>
        <sz val="11"/>
        <rFont val="Calibri"/>
        <family val="2"/>
      </rPr>
      <t>(cristalleria, vaixella, estovalles…).</t>
    </r>
  </si>
  <si>
    <t>L'establiment ofereix servei d'esmorzar? (S/N)</t>
  </si>
  <si>
    <t>Esmorzar</t>
  </si>
  <si>
    <t>Ofereix servei d'esmorzar 2 hores</t>
  </si>
  <si>
    <t>Ofereix servei d'esmorzar 2,30 hores</t>
  </si>
  <si>
    <t>Ofereix servei d'esmorzar 3 hores</t>
  </si>
  <si>
    <t>Esmorzar inclou:</t>
  </si>
  <si>
    <t>Aigua freda i natural</t>
  </si>
  <si>
    <t>Llet freda i calenta</t>
  </si>
  <si>
    <t>Cafè/cafè descafeïnat</t>
  </si>
  <si>
    <t>Infusions i xocolata</t>
  </si>
  <si>
    <t>Sucre i edulcorants</t>
  </si>
  <si>
    <t>Mantega i melmelada</t>
  </si>
  <si>
    <t>Suc de fruita</t>
  </si>
  <si>
    <t>Suc de fruita natural (taronja)</t>
  </si>
  <si>
    <t>Altres sucs de fruita (2 varietats o més)</t>
  </si>
  <si>
    <t>Pa i brioxeria (1 varietat de cada)</t>
  </si>
  <si>
    <t>Pa i brioxeria (2 varietats de cada)</t>
  </si>
  <si>
    <t>Pa i brioxeria (3 varietats de cada)</t>
  </si>
  <si>
    <t>Possibilitat de pa torrat al moment</t>
  </si>
  <si>
    <t>Cereals</t>
  </si>
  <si>
    <t>Mel</t>
  </si>
  <si>
    <t>Iogurt</t>
  </si>
  <si>
    <t>Formatges (2 varietats)</t>
  </si>
  <si>
    <t>Embotits/paté o similars (1 varietat)</t>
  </si>
  <si>
    <t>Embotits/paté o similars (de 2 a 4 varietats)</t>
  </si>
  <si>
    <t>Embotits/paté o similars (5 varietats o més)</t>
  </si>
  <si>
    <t>Ous o truites (1 varietat)</t>
  </si>
  <si>
    <t>Ous o truites (2 varietats)</t>
  </si>
  <si>
    <t>Ous o truites (3 varietats o més)</t>
  </si>
  <si>
    <t>Fruita o macedònia (1 varietat)</t>
  </si>
  <si>
    <t>Fruita o macedònia (2 varietats)</t>
  </si>
  <si>
    <t>Fruita o macedònia (3 varietats o més)</t>
  </si>
  <si>
    <t>Opció esmorzar complet al·lèrgies alimentaries: sense gluten (una varietat de pa, una varietat de cereals)</t>
  </si>
  <si>
    <t>Opció esmorzar complet al·lèrgies alimentaries: sense lactosa (una varietat de pa, una varietat de brioxeria, una varietat de margarina, una varietat d'embotit, una varietat de iogurt, una varietat de llet)</t>
  </si>
  <si>
    <t>Ofereix altres esmorzars especials (vegà, vegetarià, kosher...)</t>
  </si>
  <si>
    <t>Esmorzar per a matiners a partir de les 06.00 h (disposa de  te/cafè, aigua/suc i brioxeria).</t>
  </si>
  <si>
    <r>
      <t>Els estris per al servei estan nets i sense escantells ni trencaments i se'n disposa en quantitat suficient</t>
    </r>
    <r>
      <rPr>
        <i/>
        <sz val="11"/>
        <rFont val="Calibri"/>
        <family val="2"/>
      </rPr>
      <t xml:space="preserve"> (cristalleria, vaixella, estovalles…)</t>
    </r>
  </si>
  <si>
    <t>L'establiment ofereix servei de restauració? (dinar / sopar) - S/N</t>
  </si>
  <si>
    <t>Netedat de  l'espai destinat a dinar sopar</t>
  </si>
  <si>
    <t>El restaurant es troba en bon estat de netedat i conservació</t>
  </si>
  <si>
    <t>Dinar i sopar (criteris exigibles només en el cas de donar el servei)</t>
  </si>
  <si>
    <t>En cas de donar el servei, el restaurant ha d'estar obert 7 dies a la setmana durant el període d'obertura de l'establiment.</t>
  </si>
  <si>
    <r>
      <t xml:space="preserve">Horari de 2 hores per àpat ofert (dinar / sopar), </t>
    </r>
    <r>
      <rPr>
        <i/>
        <sz val="11"/>
        <rFont val="Calibri"/>
        <family val="2"/>
      </rPr>
      <t>exclòs horari d'esmorzar.</t>
    </r>
  </si>
  <si>
    <t>Menú del dia o carta o bufet</t>
  </si>
  <si>
    <t>Ofereix plats combinats</t>
  </si>
  <si>
    <t>Ofereix menú infantil</t>
  </si>
  <si>
    <t>Ofereix menús o plats dins la carta especials per a celíacs. Mínim 2 opcions per plat (entrant, plat principal i postres)</t>
  </si>
  <si>
    <t>Ofereix menús o plats dins la carta especials per a intolerants a la lactosa. Mínim 2 opcions per plat (entrant, plat principal i postres)</t>
  </si>
  <si>
    <t>Ofereix altres menús o plats especials dins la carta (vegans, vegetarians, kosher...etc). Mínim 2 opcions per plat (entrant, plat principal i postres)</t>
  </si>
  <si>
    <t>Ofereix cuina de proximitat</t>
  </si>
  <si>
    <r>
      <t xml:space="preserve">Ofereix servei de: Pícnic </t>
    </r>
    <r>
      <rPr>
        <i/>
        <sz val="11"/>
        <rFont val="Calibri"/>
        <family val="2"/>
      </rPr>
      <t>(entrepà, beguda i postre)</t>
    </r>
  </si>
  <si>
    <t>El personal de l'àrea de restauració pot atendre al clients en català + 2 idiomes</t>
  </si>
  <si>
    <r>
      <t xml:space="preserve">Els estris per al servei estan nets i sense escantells ni trencaments i se'n disposa en quantitat suficient </t>
    </r>
    <r>
      <rPr>
        <i/>
        <sz val="11"/>
        <rFont val="Calibri"/>
        <family val="2"/>
      </rPr>
      <t>(cristalleria, vaixella, estovalles…)</t>
    </r>
  </si>
  <si>
    <t>Maquines expenedores</t>
  </si>
  <si>
    <t>Disposa de venda de snacks i dolços</t>
  </si>
  <si>
    <t>Disposa de venda de begudes</t>
  </si>
  <si>
    <t>La recepció es troba en bon estat de netedat i conservació</t>
  </si>
  <si>
    <t>Recepció i/o consergeria 24h (accessible com a mínim per telèfon)</t>
  </si>
  <si>
    <t>Recepció oberta 12 hores</t>
  </si>
  <si>
    <t>Recepció oberta 16 hores</t>
  </si>
  <si>
    <t xml:space="preserve">Personal que durant el torn pugui atendre en català + 2 idiomes </t>
  </si>
  <si>
    <t>Personal que durant el torn pugui atendre en català + 3 idiomes</t>
  </si>
  <si>
    <t>Disponibilitat de la llista de preus oficial a recepció</t>
  </si>
  <si>
    <t>Cal disposar del distintiu gràfic oficial en un lloc fàcilment visible (Placa de classificació d'allotjament turístic)</t>
  </si>
  <si>
    <t>Servei de comunicació de missatges per a clients</t>
  </si>
  <si>
    <t>Servei d'emmagatzematge d'equipatges</t>
  </si>
  <si>
    <t>Servei de despertador per als clients</t>
  </si>
  <si>
    <t>Formes de pagament</t>
  </si>
  <si>
    <t>Facilitat de pagament amb targetes de dèbit / crèdit</t>
  </si>
  <si>
    <t>Manteniment</t>
  </si>
  <si>
    <t>Disposa de servei de manteniment 8 hores al dia</t>
  </si>
  <si>
    <t>Disposa de servei de manteniment 12 hores al dia</t>
  </si>
  <si>
    <t>Punts assolits bar/cafeteria</t>
  </si>
  <si>
    <t>Punts assolits servei esmorzar</t>
  </si>
  <si>
    <t>Punts assolits restaurant</t>
  </si>
  <si>
    <t>Punts assolits resta d'ítems</t>
  </si>
  <si>
    <t>Total punts assolits Serveis</t>
  </si>
  <si>
    <t>Total ITEMS obligatoris que es poden assolir</t>
  </si>
  <si>
    <t>Items obligatoris assolits bar/cafeteria</t>
  </si>
  <si>
    <t>Items obligatoris servei esmorzar</t>
  </si>
  <si>
    <t>Items obligatoris assolits restaurant</t>
  </si>
  <si>
    <t>Items obligatoris assolits resta items</t>
  </si>
  <si>
    <t>IV. Eines d'assegurament d'atenció al client</t>
  </si>
  <si>
    <r>
      <t xml:space="preserve">Sistema de gestió de queixes </t>
    </r>
    <r>
      <rPr>
        <sz val="11"/>
        <rFont val="Calibri"/>
        <family val="2"/>
      </rPr>
      <t>(inclou l'acceptació de la queixa, avaluació i resposta)</t>
    </r>
  </si>
  <si>
    <r>
      <t>Sistema / qüestionari d'avaluació del clients</t>
    </r>
    <r>
      <rPr>
        <sz val="11"/>
        <rFont val="Calibri"/>
        <family val="2"/>
      </rPr>
      <t xml:space="preserve"> (un sistema actiu per recollir i avaluar la informació sobre les opinions dels clients sobre la qualitat dels serveis de l'hotel, anàlisi de les debilitats i la realització de la millora corresponent)</t>
    </r>
  </si>
  <si>
    <t>Disposa d'una certificació de qualitat o ambiental oficial (nacional o europea)</t>
  </si>
  <si>
    <t>La pagina web disposa d'informació real i actualitzada de l'hotel</t>
  </si>
  <si>
    <t>Mapa d'ubicació sobre la situació de l'hotel a Internet</t>
  </si>
  <si>
    <t>Punts assolits Eines Atenció al Client</t>
  </si>
  <si>
    <t>RESULTAT SIMULACIÓ / INSPECCIÓ</t>
  </si>
  <si>
    <t>I</t>
  </si>
  <si>
    <t>II</t>
  </si>
  <si>
    <t>III</t>
  </si>
  <si>
    <t>Punts assolits esmorzar</t>
  </si>
  <si>
    <t>IV</t>
  </si>
  <si>
    <t>REQUERITS</t>
  </si>
  <si>
    <t>TOTAL RESULTAT INSPECCIÓ</t>
  </si>
  <si>
    <t xml:space="preserve">ITEMS OBLIGATORIS </t>
  </si>
  <si>
    <t>ASSOLITS</t>
  </si>
  <si>
    <t>ITEMS OBLIGAT COMPLIMENT</t>
  </si>
  <si>
    <t>ITEMS 108 - 113 (BAR CAFETERIA)</t>
  </si>
  <si>
    <t>ITEMS 114 - 147 (ESMORZAR)</t>
  </si>
  <si>
    <t>ITEMS 148 - 161 (SERVEI RESTAURACIÓ)</t>
  </si>
  <si>
    <t>Nomenclatura:</t>
  </si>
  <si>
    <t>items obligatoris</t>
  </si>
  <si>
    <t>items voluntaris</t>
  </si>
  <si>
    <t>items voluntaris, triar només una "S"</t>
  </si>
  <si>
    <t>triar només una opció = S</t>
  </si>
  <si>
    <t>ITEMS OBLIGATORIS</t>
  </si>
  <si>
    <t>Items generals</t>
  </si>
  <si>
    <t>Cafeteria - (només en cas d'oferir el servei)</t>
  </si>
  <si>
    <t>Esmorzar - (només en cas d'oferir el servei)</t>
  </si>
  <si>
    <t>Restaurant - (només en cas d'oferir el servei)</t>
  </si>
  <si>
    <t>MÀXIM PUNTS QUE ES PODEN ASSOLIR</t>
  </si>
  <si>
    <t>IMPORTANT</t>
  </si>
  <si>
    <t>Els llits propis de l'habitació han de ser llits baixos fixes, no poden ser llits plegables, ni sofàs-llit ni lliteres, i han de complir la mida mínima exigida per a la seva categoria</t>
  </si>
  <si>
    <t>En tots els casos, cal una zona de pas igual o superior a 40 cm, al voltant del llit (laterals i peu), o bé 80 cm a un dels laterals i 40 cm al peu si el llit és a tocar de la paret.</t>
  </si>
  <si>
    <t>Màxim 4 places per habitació</t>
  </si>
  <si>
    <r>
      <rPr>
        <b/>
        <sz val="11"/>
        <rFont val="Calibri"/>
        <family val="2"/>
      </rPr>
      <t>Llits supletoris:</t>
    </r>
    <r>
      <rPr>
        <sz val="11"/>
        <rFont val="Calibri"/>
        <family val="2"/>
      </rPr>
      <t xml:space="preserve"> Els llits supletoris han de ser llits baixos, llits plegables o sofàs-llit i el seu matalàs ha de tenir una mida mínima de 80x190 cm per a individual i 135x190 cm per a doble, i 13 cm de gruix, a excepció dels llits destinats a ús exclusiu d'infants fins a 12 anys, que poden ser llits baixos, sofàs-llit o lliteres i han de tenir una mida mínima de 80x180 cm o 135x180 cm, i 13 cm de gruix, (o inferior per a lliteres, en compliment de la norma de qualitat UNE-EN 747-1:2012+A1:2015 (*). </t>
    </r>
    <r>
      <rPr>
        <b/>
        <sz val="11"/>
        <rFont val="Calibri"/>
        <family val="2"/>
      </rPr>
      <t>Màxim 2 places en llits supletoris en habitació doble, i màxim 1 plaça en llit supletori en habitació triple. (No s'admeten llits supletoris en habitacions individuals ni en quàdruples)</t>
    </r>
    <r>
      <rPr>
        <sz val="11"/>
        <rFont val="Calibri"/>
        <family val="2"/>
      </rPr>
      <t xml:space="preserve">. En tots els casos, per als llits supletoris, un cop desplegats, cal una zona de pas igual o superior a 40 cm, al voltant del llit (laterals i peu), o bé 40 cm a un dels laterals i al peu, si el llit és a tocar de la paret. En el cas de llitera, cal una zona de pas igual o superior a 80 cm com a mínim a un dels laterals. </t>
    </r>
  </si>
  <si>
    <r>
      <rPr>
        <b/>
        <sz val="11"/>
        <rFont val="Calibri"/>
        <family val="2"/>
      </rPr>
      <t xml:space="preserve">Habitacions familiars: </t>
    </r>
    <r>
      <rPr>
        <sz val="11"/>
        <rFont val="Calibri"/>
        <family val="2"/>
      </rPr>
      <t xml:space="preserve">A les habitacions triples i quàdruples destinades a famílies (adults i infants fins a 12 anys) es permet arribar a un màxim de 5 places mitjançant llits supletoris, respectant els criteris de mides, usos i zones de pas establerts per a aquest tipus de llits. </t>
    </r>
  </si>
  <si>
    <r>
      <t xml:space="preserve">En tots els casos, la suma total de places en llits supletoris no pot superar el </t>
    </r>
    <r>
      <rPr>
        <sz val="11"/>
        <rFont val="Calibri"/>
        <family val="2"/>
      </rPr>
      <t>5</t>
    </r>
    <r>
      <rPr>
        <sz val="12"/>
        <rFont val="Calibri"/>
        <family val="2"/>
      </rPr>
      <t>0%</t>
    </r>
    <r>
      <rPr>
        <b/>
        <sz val="11"/>
        <rFont val="Calibri"/>
        <family val="2"/>
      </rPr>
      <t xml:space="preserve"> de la capacitat de l'establiment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</si>
</sst>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_ ;\-#,##0\ "/>
  </numFmts>
  <fonts count="40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b/>
      <i/>
      <sz val="11"/>
      <name val="Calibri"/>
      <family val="2"/>
    </font>
    <font>
      <vertAlign val="superscript"/>
      <sz val="11"/>
      <name val="Calibri"/>
      <family val="2"/>
    </font>
    <font>
      <i/>
      <sz val="11"/>
      <name val="Calibri"/>
      <family val="2"/>
    </font>
    <font>
      <b/>
      <sz val="10"/>
      <name val="Arial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36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</font>
    <font>
      <b/>
      <sz val="24"/>
      <color rgb="FF0070C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36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thin">
        <color theme="1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/>
      <right style="medium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theme="1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1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16" fillId="0" borderId="2" xfId="2" applyFont="1" applyFill="1" applyBorder="1" applyAlignment="1" applyProtection="1">
      <alignment vertical="center" wrapText="1"/>
    </xf>
    <xf numFmtId="0" fontId="0" fillId="0" borderId="0" xfId="0" applyProtection="1"/>
    <xf numFmtId="17" fontId="17" fillId="2" borderId="0" xfId="3" applyNumberFormat="1" applyFont="1" applyFill="1" applyBorder="1" applyAlignment="1" applyProtection="1"/>
    <xf numFmtId="49" fontId="18" fillId="2" borderId="0" xfId="0" applyNumberFormat="1" applyFont="1" applyFill="1" applyBorder="1" applyAlignment="1" applyProtection="1"/>
    <xf numFmtId="0" fontId="19" fillId="2" borderId="0" xfId="0" applyFont="1" applyFill="1" applyBorder="1" applyProtection="1"/>
    <xf numFmtId="0" fontId="0" fillId="2" borderId="0" xfId="0" applyFill="1" applyProtection="1"/>
    <xf numFmtId="0" fontId="20" fillId="3" borderId="3" xfId="0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 applyProtection="1">
      <alignment horizontal="center" vertical="center" wrapText="1"/>
    </xf>
    <xf numFmtId="0" fontId="12" fillId="0" borderId="0" xfId="0" applyFont="1" applyBorder="1" applyProtection="1"/>
    <xf numFmtId="0" fontId="0" fillId="0" borderId="0" xfId="0" applyFont="1" applyProtection="1"/>
    <xf numFmtId="0" fontId="16" fillId="0" borderId="0" xfId="0" applyFont="1" applyAlignment="1" applyProtection="1">
      <alignment horizontal="center"/>
    </xf>
    <xf numFmtId="0" fontId="16" fillId="2" borderId="0" xfId="0" applyFont="1" applyFill="1" applyProtection="1"/>
    <xf numFmtId="0" fontId="16" fillId="0" borderId="0" xfId="0" applyFont="1" applyFill="1" applyProtection="1"/>
    <xf numFmtId="0" fontId="13" fillId="4" borderId="5" xfId="0" applyFont="1" applyFill="1" applyBorder="1" applyAlignment="1" applyProtection="1">
      <alignment horizontal="center"/>
    </xf>
    <xf numFmtId="0" fontId="13" fillId="4" borderId="6" xfId="0" applyFont="1" applyFill="1" applyBorder="1" applyAlignment="1" applyProtection="1">
      <alignment horizontal="center"/>
    </xf>
    <xf numFmtId="0" fontId="16" fillId="2" borderId="7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vertical="center" wrapText="1"/>
    </xf>
    <xf numFmtId="0" fontId="16" fillId="5" borderId="7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vertical="center" wrapText="1"/>
    </xf>
    <xf numFmtId="0" fontId="16" fillId="5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vertical="center" wrapText="1"/>
    </xf>
    <xf numFmtId="0" fontId="14" fillId="0" borderId="0" xfId="0" applyFont="1" applyProtection="1"/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horizontal="left" vertical="center" wrapText="1"/>
    </xf>
    <xf numFmtId="0" fontId="16" fillId="6" borderId="60" xfId="0" applyFont="1" applyFill="1" applyBorder="1" applyAlignment="1" applyProtection="1">
      <alignment horizontal="center" vertical="center" wrapText="1"/>
    </xf>
    <xf numFmtId="0" fontId="16" fillId="6" borderId="6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vertical="center" wrapText="1"/>
    </xf>
    <xf numFmtId="0" fontId="16" fillId="2" borderId="11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0" borderId="0" xfId="0" applyFont="1" applyBorder="1" applyProtection="1"/>
    <xf numFmtId="0" fontId="21" fillId="2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Protection="1"/>
    <xf numFmtId="0" fontId="4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Protection="1"/>
    <xf numFmtId="0" fontId="16" fillId="2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2" borderId="7" xfId="0" applyFont="1" applyFill="1" applyBorder="1" applyAlignment="1" applyProtection="1">
      <alignment vertical="center" wrapText="1"/>
    </xf>
    <xf numFmtId="0" fontId="16" fillId="2" borderId="2" xfId="0" applyFont="1" applyFill="1" applyBorder="1" applyAlignment="1" applyProtection="1">
      <alignment vertical="center" wrapText="1"/>
    </xf>
    <xf numFmtId="0" fontId="16" fillId="2" borderId="9" xfId="0" applyFont="1" applyFill="1" applyBorder="1" applyAlignment="1" applyProtection="1">
      <alignment vertical="center" wrapText="1"/>
    </xf>
    <xf numFmtId="0" fontId="16" fillId="5" borderId="10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left" vertical="center" wrapText="1"/>
    </xf>
    <xf numFmtId="0" fontId="16" fillId="2" borderId="9" xfId="0" applyFont="1" applyFill="1" applyBorder="1" applyAlignment="1" applyProtection="1">
      <alignment horizontal="left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Protection="1"/>
    <xf numFmtId="0" fontId="16" fillId="2" borderId="7" xfId="0" applyFont="1" applyFill="1" applyBorder="1" applyAlignment="1" applyProtection="1">
      <alignment horizontal="left" vertical="center" wrapText="1"/>
    </xf>
    <xf numFmtId="0" fontId="16" fillId="0" borderId="2" xfId="2" applyFont="1" applyFill="1" applyBorder="1" applyAlignment="1" applyProtection="1">
      <alignment vertical="center"/>
    </xf>
    <xf numFmtId="0" fontId="16" fillId="0" borderId="9" xfId="2" applyFont="1" applyFill="1" applyBorder="1" applyAlignment="1" applyProtection="1">
      <alignment vertical="center"/>
    </xf>
    <xf numFmtId="0" fontId="16" fillId="2" borderId="10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Protection="1"/>
    <xf numFmtId="0" fontId="16" fillId="0" borderId="2" xfId="0" applyFont="1" applyBorder="1" applyAlignment="1" applyProtection="1">
      <alignment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12" xfId="0" applyFont="1" applyFill="1" applyBorder="1" applyAlignment="1" applyProtection="1">
      <alignment horizontal="left" vertical="center" wrapText="1"/>
    </xf>
    <xf numFmtId="0" fontId="24" fillId="0" borderId="0" xfId="0" applyFont="1" applyBorder="1" applyProtection="1"/>
    <xf numFmtId="0" fontId="16" fillId="0" borderId="11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9" fontId="3" fillId="2" borderId="0" xfId="4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left" vertical="center" wrapText="1"/>
    </xf>
    <xf numFmtId="0" fontId="25" fillId="0" borderId="0" xfId="0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Alignment="1" applyProtection="1">
      <alignment horizontal="left"/>
    </xf>
    <xf numFmtId="0" fontId="0" fillId="0" borderId="0" xfId="0" applyFont="1" applyFill="1" applyProtection="1"/>
    <xf numFmtId="0" fontId="16" fillId="0" borderId="0" xfId="0" applyFont="1" applyFill="1" applyBorder="1" applyAlignment="1" applyProtection="1">
      <alignment horizontal="center"/>
    </xf>
    <xf numFmtId="0" fontId="25" fillId="2" borderId="0" xfId="0" applyFont="1" applyFill="1" applyBorder="1" applyAlignment="1" applyProtection="1">
      <alignment horizontal="right" vertical="center" wrapText="1"/>
    </xf>
    <xf numFmtId="0" fontId="0" fillId="0" borderId="0" xfId="0" applyFont="1" applyBorder="1" applyProtection="1"/>
    <xf numFmtId="0" fontId="4" fillId="0" borderId="0" xfId="0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 applyProtection="1">
      <alignment horizontal="left" vertical="center" wrapText="1"/>
    </xf>
    <xf numFmtId="0" fontId="16" fillId="2" borderId="17" xfId="0" applyFont="1" applyFill="1" applyBorder="1" applyAlignment="1" applyProtection="1">
      <alignment horizontal="left" vertical="center" wrapText="1"/>
    </xf>
    <xf numFmtId="0" fontId="21" fillId="0" borderId="18" xfId="0" applyFont="1" applyFill="1" applyBorder="1" applyAlignment="1" applyProtection="1">
      <alignment horizontal="center" vertical="center"/>
    </xf>
    <xf numFmtId="0" fontId="16" fillId="2" borderId="19" xfId="0" applyFont="1" applyFill="1" applyBorder="1" applyAlignment="1" applyProtection="1">
      <alignment horizontal="left" vertical="center" wrapText="1"/>
    </xf>
    <xf numFmtId="0" fontId="13" fillId="7" borderId="5" xfId="0" applyFont="1" applyFill="1" applyBorder="1" applyAlignment="1" applyProtection="1">
      <alignment horizontal="center"/>
    </xf>
    <xf numFmtId="0" fontId="21" fillId="8" borderId="20" xfId="0" applyFont="1" applyFill="1" applyBorder="1" applyAlignment="1" applyProtection="1">
      <alignment horizontal="left" vertical="center" wrapText="1"/>
    </xf>
    <xf numFmtId="165" fontId="21" fillId="8" borderId="5" xfId="1" applyNumberFormat="1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/>
    </xf>
    <xf numFmtId="0" fontId="13" fillId="0" borderId="0" xfId="0" applyFont="1" applyFill="1" applyProtection="1"/>
    <xf numFmtId="0" fontId="16" fillId="2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left" vertical="center" wrapText="1"/>
    </xf>
    <xf numFmtId="165" fontId="21" fillId="8" borderId="5" xfId="1" applyNumberFormat="1" applyFont="1" applyFill="1" applyBorder="1" applyAlignment="1" applyProtection="1">
      <alignment horizontal="center" wrapText="1"/>
    </xf>
    <xf numFmtId="0" fontId="26" fillId="0" borderId="0" xfId="0" applyFont="1" applyFill="1" applyAlignment="1" applyProtection="1">
      <alignment horizontal="center"/>
    </xf>
    <xf numFmtId="165" fontId="16" fillId="2" borderId="0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27" fillId="7" borderId="21" xfId="0" applyFont="1" applyFill="1" applyBorder="1" applyAlignment="1" applyProtection="1">
      <alignment horizontal="center" vertical="center"/>
    </xf>
    <xf numFmtId="0" fontId="13" fillId="7" borderId="22" xfId="0" applyFont="1" applyFill="1" applyBorder="1" applyAlignment="1" applyProtection="1">
      <alignment horizontal="center"/>
    </xf>
    <xf numFmtId="0" fontId="21" fillId="2" borderId="23" xfId="0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/>
    </xf>
    <xf numFmtId="0" fontId="21" fillId="0" borderId="0" xfId="0" applyFont="1" applyFill="1" applyProtection="1"/>
    <xf numFmtId="0" fontId="16" fillId="2" borderId="24" xfId="0" applyFont="1" applyFill="1" applyBorder="1" applyAlignment="1" applyProtection="1">
      <alignment horizontal="left" vertical="center" wrapText="1"/>
    </xf>
    <xf numFmtId="165" fontId="21" fillId="2" borderId="23" xfId="1" applyNumberFormat="1" applyFont="1" applyFill="1" applyBorder="1" applyAlignment="1" applyProtection="1">
      <alignment horizontal="center" vertical="center"/>
    </xf>
    <xf numFmtId="0" fontId="21" fillId="2" borderId="17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16" fillId="2" borderId="25" xfId="0" applyFont="1" applyFill="1" applyBorder="1" applyAlignment="1" applyProtection="1">
      <alignment horizontal="left" vertical="center" wrapText="1"/>
    </xf>
    <xf numFmtId="0" fontId="15" fillId="2" borderId="23" xfId="0" applyFont="1" applyFill="1" applyBorder="1" applyAlignment="1">
      <alignment horizontal="center" vertical="center"/>
    </xf>
    <xf numFmtId="0" fontId="21" fillId="8" borderId="26" xfId="0" applyFont="1" applyFill="1" applyBorder="1" applyAlignment="1" applyProtection="1">
      <alignment horizontal="left" vertical="center" wrapText="1"/>
    </xf>
    <xf numFmtId="165" fontId="21" fillId="8" borderId="27" xfId="1" applyNumberFormat="1" applyFont="1" applyFill="1" applyBorder="1" applyAlignment="1" applyProtection="1">
      <alignment horizontal="center" vertical="center"/>
    </xf>
    <xf numFmtId="165" fontId="21" fillId="2" borderId="27" xfId="1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right"/>
    </xf>
    <xf numFmtId="0" fontId="16" fillId="5" borderId="2" xfId="0" applyFont="1" applyFill="1" applyBorder="1" applyAlignment="1" applyProtection="1">
      <alignment horizontal="center"/>
    </xf>
    <xf numFmtId="0" fontId="16" fillId="0" borderId="2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wrapText="1"/>
    </xf>
    <xf numFmtId="0" fontId="16" fillId="0" borderId="62" xfId="0" applyFont="1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28" fillId="2" borderId="0" xfId="0" applyFont="1" applyFill="1" applyProtection="1"/>
    <xf numFmtId="0" fontId="28" fillId="0" borderId="0" xfId="0" applyFont="1" applyFill="1" applyProtection="1"/>
    <xf numFmtId="0" fontId="28" fillId="0" borderId="0" xfId="0" applyFont="1" applyAlignment="1" applyProtection="1">
      <alignment horizontal="center"/>
    </xf>
    <xf numFmtId="0" fontId="28" fillId="0" borderId="0" xfId="0" applyFont="1" applyBorder="1" applyProtection="1"/>
    <xf numFmtId="0" fontId="29" fillId="4" borderId="6" xfId="0" applyFont="1" applyFill="1" applyBorder="1" applyAlignment="1" applyProtection="1">
      <alignment horizontal="left" vertical="center" wrapText="1"/>
    </xf>
    <xf numFmtId="0" fontId="30" fillId="0" borderId="0" xfId="0" applyFont="1" applyAlignment="1" applyProtection="1"/>
    <xf numFmtId="0" fontId="9" fillId="0" borderId="0" xfId="0" applyFont="1" applyProtection="1"/>
    <xf numFmtId="0" fontId="24" fillId="0" borderId="0" xfId="0" applyFont="1" applyProtection="1"/>
    <xf numFmtId="0" fontId="16" fillId="0" borderId="0" xfId="0" applyFont="1" applyBorder="1" applyAlignment="1" applyProtection="1">
      <alignment horizontal="center" vertical="center" wrapText="1"/>
    </xf>
    <xf numFmtId="0" fontId="16" fillId="2" borderId="28" xfId="0" applyFont="1" applyFill="1" applyBorder="1" applyAlignment="1" applyProtection="1">
      <alignment horizontal="left" vertical="center" wrapText="1"/>
    </xf>
    <xf numFmtId="0" fontId="21" fillId="9" borderId="63" xfId="0" applyFont="1" applyFill="1" applyBorder="1" applyAlignment="1" applyProtection="1">
      <alignment horizontal="center" vertical="center"/>
      <protection locked="0"/>
    </xf>
    <xf numFmtId="0" fontId="21" fillId="9" borderId="64" xfId="0" applyFont="1" applyFill="1" applyBorder="1" applyAlignment="1" applyProtection="1">
      <alignment horizontal="center" vertical="center"/>
      <protection locked="0"/>
    </xf>
    <xf numFmtId="0" fontId="21" fillId="9" borderId="65" xfId="0" applyFont="1" applyFill="1" applyBorder="1" applyAlignment="1" applyProtection="1">
      <alignment horizontal="center" vertical="center"/>
      <protection locked="0"/>
    </xf>
    <xf numFmtId="0" fontId="31" fillId="2" borderId="0" xfId="0" applyFont="1" applyFill="1" applyBorder="1" applyAlignment="1" applyProtection="1">
      <alignment horizontal="center"/>
    </xf>
    <xf numFmtId="0" fontId="16" fillId="5" borderId="28" xfId="0" applyFont="1" applyFill="1" applyBorder="1" applyAlignment="1" applyProtection="1">
      <alignment horizontal="center" vertical="center" wrapText="1"/>
    </xf>
    <xf numFmtId="0" fontId="16" fillId="5" borderId="14" xfId="0" applyFont="1" applyFill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left" vertical="center" wrapText="1"/>
    </xf>
    <xf numFmtId="0" fontId="32" fillId="0" borderId="0" xfId="0" applyFont="1" applyProtection="1"/>
    <xf numFmtId="0" fontId="32" fillId="2" borderId="0" xfId="0" applyFont="1" applyFill="1" applyProtection="1"/>
    <xf numFmtId="0" fontId="33" fillId="0" borderId="0" xfId="0" applyFont="1" applyProtection="1"/>
    <xf numFmtId="0" fontId="21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Protection="1"/>
    <xf numFmtId="0" fontId="21" fillId="2" borderId="29" xfId="0" applyFont="1" applyFill="1" applyBorder="1" applyAlignment="1" applyProtection="1">
      <alignment horizontal="center" vertical="center" wrapText="1"/>
    </xf>
    <xf numFmtId="0" fontId="21" fillId="2" borderId="23" xfId="0" applyFont="1" applyFill="1" applyBorder="1" applyAlignment="1" applyProtection="1">
      <alignment horizontal="center" vertical="center" wrapText="1"/>
    </xf>
    <xf numFmtId="0" fontId="21" fillId="2" borderId="30" xfId="0" applyFont="1" applyFill="1" applyBorder="1" applyAlignment="1" applyProtection="1">
      <alignment horizontal="center" vertical="center" wrapText="1"/>
    </xf>
    <xf numFmtId="0" fontId="30" fillId="0" borderId="0" xfId="0" applyFont="1" applyBorder="1" applyAlignment="1" applyProtection="1"/>
    <xf numFmtId="0" fontId="34" fillId="2" borderId="0" xfId="0" applyFont="1" applyFill="1" applyAlignment="1" applyProtection="1">
      <alignment horizontal="left"/>
    </xf>
    <xf numFmtId="0" fontId="21" fillId="0" borderId="31" xfId="0" applyFont="1" applyBorder="1" applyAlignment="1" applyProtection="1">
      <alignment horizontal="center"/>
    </xf>
    <xf numFmtId="165" fontId="21" fillId="8" borderId="5" xfId="1" applyNumberFormat="1" applyFont="1" applyFill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16" fillId="2" borderId="32" xfId="0" applyFont="1" applyFill="1" applyBorder="1" applyAlignment="1" applyProtection="1">
      <alignment horizontal="center" vertical="center" wrapText="1"/>
    </xf>
    <xf numFmtId="0" fontId="13" fillId="4" borderId="22" xfId="0" applyFont="1" applyFill="1" applyBorder="1" applyAlignment="1" applyProtection="1">
      <alignment horizontal="left" vertical="center" wrapText="1"/>
    </xf>
    <xf numFmtId="0" fontId="16" fillId="6" borderId="66" xfId="0" applyFont="1" applyFill="1" applyBorder="1" applyAlignment="1" applyProtection="1">
      <alignment horizontal="center" vertical="center" wrapText="1"/>
    </xf>
    <xf numFmtId="0" fontId="16" fillId="6" borderId="61" xfId="2" applyFont="1" applyFill="1" applyBorder="1" applyAlignment="1" applyProtection="1">
      <alignment horizontal="center" vertical="center"/>
    </xf>
    <xf numFmtId="0" fontId="16" fillId="6" borderId="67" xfId="2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left"/>
    </xf>
    <xf numFmtId="0" fontId="4" fillId="2" borderId="33" xfId="0" applyFont="1" applyFill="1" applyBorder="1" applyAlignment="1" applyProtection="1">
      <alignment vertical="center" wrapText="1"/>
    </xf>
    <xf numFmtId="0" fontId="4" fillId="10" borderId="26" xfId="0" applyFont="1" applyFill="1" applyBorder="1" applyAlignment="1" applyProtection="1">
      <alignment vertical="center" wrapText="1"/>
    </xf>
    <xf numFmtId="0" fontId="4" fillId="10" borderId="23" xfId="0" applyFont="1" applyFill="1" applyBorder="1" applyAlignment="1" applyProtection="1">
      <alignment horizontal="center" vertical="center" wrapText="1"/>
    </xf>
    <xf numFmtId="9" fontId="3" fillId="2" borderId="27" xfId="4" applyFont="1" applyFill="1" applyBorder="1" applyAlignment="1" applyProtection="1">
      <alignment horizontal="center" vertical="center" wrapText="1"/>
    </xf>
    <xf numFmtId="0" fontId="16" fillId="2" borderId="33" xfId="0" applyFont="1" applyFill="1" applyBorder="1" applyProtection="1"/>
    <xf numFmtId="0" fontId="21" fillId="0" borderId="68" xfId="0" applyFont="1" applyBorder="1" applyAlignment="1" applyProtection="1">
      <alignment horizontal="left" wrapText="1"/>
    </xf>
    <xf numFmtId="0" fontId="21" fillId="0" borderId="0" xfId="0" applyFont="1" applyBorder="1" applyAlignment="1" applyProtection="1">
      <alignment horizontal="left" wrapText="1"/>
    </xf>
    <xf numFmtId="9" fontId="16" fillId="2" borderId="31" xfId="4" applyFont="1" applyFill="1" applyBorder="1" applyAlignment="1" applyProtection="1">
      <alignment horizontal="center" vertical="center" wrapText="1"/>
    </xf>
    <xf numFmtId="0" fontId="21" fillId="8" borderId="34" xfId="0" applyFont="1" applyFill="1" applyBorder="1" applyAlignment="1" applyProtection="1">
      <alignment horizontal="left" vertical="center" wrapText="1"/>
    </xf>
    <xf numFmtId="0" fontId="21" fillId="8" borderId="5" xfId="0" applyFont="1" applyFill="1" applyBorder="1" applyAlignment="1" applyProtection="1">
      <alignment horizontal="center" vertical="center" wrapText="1"/>
    </xf>
    <xf numFmtId="0" fontId="16" fillId="0" borderId="34" xfId="0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9" fontId="4" fillId="2" borderId="31" xfId="4" applyFont="1" applyFill="1" applyBorder="1" applyAlignment="1" applyProtection="1">
      <alignment horizontal="center" vertical="center" wrapText="1"/>
    </xf>
    <xf numFmtId="0" fontId="4" fillId="10" borderId="34" xfId="0" applyFont="1" applyFill="1" applyBorder="1" applyAlignment="1" applyProtection="1">
      <alignment vertical="center" wrapText="1"/>
    </xf>
    <xf numFmtId="0" fontId="4" fillId="10" borderId="5" xfId="0" applyFont="1" applyFill="1" applyBorder="1" applyAlignment="1" applyProtection="1">
      <alignment horizontal="center" vertical="center" wrapText="1"/>
    </xf>
    <xf numFmtId="0" fontId="21" fillId="9" borderId="35" xfId="0" applyFont="1" applyFill="1" applyBorder="1" applyAlignment="1" applyProtection="1">
      <alignment vertical="center" wrapText="1"/>
    </xf>
    <xf numFmtId="9" fontId="16" fillId="2" borderId="5" xfId="4" applyFont="1" applyFill="1" applyBorder="1" applyAlignment="1" applyProtection="1">
      <alignment horizontal="center" vertical="center" wrapText="1"/>
    </xf>
    <xf numFmtId="9" fontId="3" fillId="2" borderId="5" xfId="4" applyFont="1" applyFill="1" applyBorder="1" applyAlignment="1" applyProtection="1">
      <alignment horizontal="center" vertical="center" wrapText="1"/>
    </xf>
    <xf numFmtId="0" fontId="3" fillId="11" borderId="24" xfId="0" applyFont="1" applyFill="1" applyBorder="1" applyAlignment="1" applyProtection="1">
      <alignment horizontal="left" vertical="center" wrapText="1"/>
    </xf>
    <xf numFmtId="0" fontId="3" fillId="11" borderId="26" xfId="0" applyFont="1" applyFill="1" applyBorder="1" applyAlignment="1" applyProtection="1">
      <alignment horizontal="left" vertical="center" wrapText="1"/>
    </xf>
    <xf numFmtId="0" fontId="11" fillId="11" borderId="23" xfId="0" applyFont="1" applyFill="1" applyBorder="1" applyAlignment="1">
      <alignment horizontal="center" vertical="center"/>
    </xf>
    <xf numFmtId="0" fontId="3" fillId="11" borderId="23" xfId="0" applyFont="1" applyFill="1" applyBorder="1" applyAlignment="1" applyProtection="1">
      <alignment horizontal="center" vertical="center" wrapText="1"/>
    </xf>
    <xf numFmtId="0" fontId="3" fillId="11" borderId="27" xfId="0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vertical="center" wrapText="1"/>
    </xf>
    <xf numFmtId="0" fontId="16" fillId="12" borderId="38" xfId="0" applyFont="1" applyFill="1" applyBorder="1" applyAlignment="1" applyProtection="1">
      <alignment horizontal="left" vertical="center" wrapText="1"/>
    </xf>
    <xf numFmtId="0" fontId="16" fillId="12" borderId="24" xfId="0" applyFont="1" applyFill="1" applyBorder="1" applyAlignment="1" applyProtection="1">
      <alignment horizontal="left" vertical="center" wrapText="1"/>
    </xf>
    <xf numFmtId="0" fontId="16" fillId="12" borderId="25" xfId="0" applyFont="1" applyFill="1" applyBorder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center" vertical="center" wrapText="1"/>
    </xf>
    <xf numFmtId="0" fontId="16" fillId="12" borderId="29" xfId="0" applyFont="1" applyFill="1" applyBorder="1" applyAlignment="1" applyProtection="1">
      <alignment horizontal="center" vertical="center" wrapText="1"/>
    </xf>
    <xf numFmtId="0" fontId="16" fillId="12" borderId="23" xfId="0" applyFont="1" applyFill="1" applyBorder="1" applyAlignment="1" applyProtection="1">
      <alignment horizontal="center" vertical="center" wrapText="1"/>
    </xf>
    <xf numFmtId="0" fontId="16" fillId="12" borderId="30" xfId="0" applyFont="1" applyFill="1" applyBorder="1" applyAlignment="1" applyProtection="1">
      <alignment horizontal="center" vertical="center" wrapText="1"/>
    </xf>
    <xf numFmtId="0" fontId="16" fillId="0" borderId="38" xfId="0" applyFont="1" applyFill="1" applyBorder="1" applyProtection="1"/>
    <xf numFmtId="0" fontId="16" fillId="0" borderId="24" xfId="0" applyFont="1" applyFill="1" applyBorder="1" applyProtection="1"/>
    <xf numFmtId="0" fontId="16" fillId="0" borderId="26" xfId="0" applyFont="1" applyFill="1" applyBorder="1" applyProtection="1"/>
    <xf numFmtId="0" fontId="16" fillId="0" borderId="13" xfId="0" applyFont="1" applyBorder="1" applyAlignment="1" applyProtection="1">
      <alignment horizontal="center"/>
    </xf>
    <xf numFmtId="0" fontId="16" fillId="0" borderId="23" xfId="0" applyFont="1" applyBorder="1" applyAlignment="1" applyProtection="1">
      <alignment horizontal="center"/>
    </xf>
    <xf numFmtId="0" fontId="16" fillId="0" borderId="27" xfId="0" applyFont="1" applyBorder="1" applyAlignment="1" applyProtection="1">
      <alignment horizontal="center"/>
    </xf>
    <xf numFmtId="0" fontId="16" fillId="6" borderId="69" xfId="0" applyFont="1" applyFill="1" applyBorder="1" applyAlignment="1" applyProtection="1">
      <alignment horizontal="center" vertical="center" wrapText="1"/>
    </xf>
    <xf numFmtId="0" fontId="16" fillId="6" borderId="70" xfId="0" applyFont="1" applyFill="1" applyBorder="1" applyAlignment="1" applyProtection="1">
      <alignment horizontal="center" vertical="center" wrapText="1"/>
    </xf>
    <xf numFmtId="0" fontId="16" fillId="6" borderId="71" xfId="0" applyFont="1" applyFill="1" applyBorder="1" applyAlignment="1" applyProtection="1">
      <alignment horizontal="center" vertical="center" wrapText="1"/>
    </xf>
    <xf numFmtId="0" fontId="16" fillId="2" borderId="11" xfId="0" applyFont="1" applyFill="1" applyBorder="1" applyAlignment="1" applyProtection="1">
      <alignment horizontal="left" vertical="center" wrapText="1"/>
    </xf>
    <xf numFmtId="0" fontId="21" fillId="9" borderId="22" xfId="0" applyFont="1" applyFill="1" applyBorder="1" applyAlignment="1" applyProtection="1">
      <alignment horizontal="center" vertical="center"/>
      <protection locked="0"/>
    </xf>
    <xf numFmtId="0" fontId="21" fillId="9" borderId="17" xfId="0" applyFont="1" applyFill="1" applyBorder="1" applyAlignment="1" applyProtection="1">
      <alignment horizontal="center" vertical="center"/>
      <protection locked="0"/>
    </xf>
    <xf numFmtId="0" fontId="21" fillId="9" borderId="39" xfId="0" applyFont="1" applyFill="1" applyBorder="1" applyAlignment="1" applyProtection="1">
      <alignment horizontal="center" vertical="center"/>
      <protection locked="0"/>
    </xf>
    <xf numFmtId="0" fontId="16" fillId="5" borderId="40" xfId="0" applyFont="1" applyFill="1" applyBorder="1" applyAlignment="1" applyProtection="1">
      <alignment horizontal="center" vertical="center" wrapText="1"/>
    </xf>
    <xf numFmtId="0" fontId="16" fillId="5" borderId="41" xfId="0" applyFont="1" applyFill="1" applyBorder="1" applyAlignment="1" applyProtection="1">
      <alignment horizontal="center" vertical="center" wrapText="1"/>
    </xf>
    <xf numFmtId="0" fontId="16" fillId="0" borderId="41" xfId="0" applyFont="1" applyFill="1" applyBorder="1" applyAlignment="1" applyProtection="1">
      <alignment horizontal="center" vertical="center" wrapText="1"/>
    </xf>
    <xf numFmtId="0" fontId="16" fillId="0" borderId="42" xfId="0" applyFont="1" applyFill="1" applyBorder="1" applyAlignment="1" applyProtection="1">
      <alignment horizontal="center" vertical="center" wrapText="1"/>
    </xf>
    <xf numFmtId="0" fontId="16" fillId="0" borderId="72" xfId="0" applyFont="1" applyFill="1" applyBorder="1" applyAlignment="1" applyProtection="1">
      <alignment horizontal="center" vertical="center" wrapText="1"/>
    </xf>
    <xf numFmtId="0" fontId="16" fillId="0" borderId="32" xfId="0" applyFont="1" applyFill="1" applyBorder="1" applyAlignment="1" applyProtection="1">
      <alignment vertical="center" wrapText="1"/>
    </xf>
    <xf numFmtId="0" fontId="21" fillId="9" borderId="43" xfId="0" applyFont="1" applyFill="1" applyBorder="1" applyAlignment="1" applyProtection="1">
      <alignment horizontal="center" vertical="center"/>
      <protection locked="0"/>
    </xf>
    <xf numFmtId="0" fontId="21" fillId="9" borderId="19" xfId="0" applyFont="1" applyFill="1" applyBorder="1" applyAlignment="1" applyProtection="1">
      <alignment horizontal="center" vertical="center"/>
      <protection locked="0"/>
    </xf>
    <xf numFmtId="0" fontId="16" fillId="0" borderId="73" xfId="0" applyFont="1" applyFill="1" applyBorder="1" applyAlignment="1" applyProtection="1">
      <alignment horizontal="center" vertical="center" wrapText="1"/>
    </xf>
    <xf numFmtId="0" fontId="16" fillId="0" borderId="44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wrapText="1"/>
    </xf>
    <xf numFmtId="0" fontId="16" fillId="0" borderId="11" xfId="0" applyFont="1" applyFill="1" applyBorder="1" applyAlignment="1" applyProtection="1">
      <alignment vertical="center" wrapText="1"/>
    </xf>
    <xf numFmtId="0" fontId="16" fillId="5" borderId="45" xfId="0" applyFont="1" applyFill="1" applyBorder="1" applyAlignment="1" applyProtection="1">
      <alignment horizontal="center" vertical="center" wrapText="1"/>
    </xf>
    <xf numFmtId="0" fontId="16" fillId="2" borderId="32" xfId="0" applyFont="1" applyFill="1" applyBorder="1" applyAlignment="1" applyProtection="1">
      <alignment vertical="center" wrapText="1"/>
    </xf>
    <xf numFmtId="0" fontId="16" fillId="5" borderId="32" xfId="0" applyFont="1" applyFill="1" applyBorder="1" applyAlignment="1" applyProtection="1">
      <alignment horizontal="center" vertical="center" wrapText="1"/>
    </xf>
    <xf numFmtId="0" fontId="16" fillId="5" borderId="74" xfId="0" applyFont="1" applyFill="1" applyBorder="1" applyAlignment="1" applyProtection="1">
      <alignment horizontal="center" vertical="center" wrapText="1"/>
    </xf>
    <xf numFmtId="0" fontId="21" fillId="9" borderId="7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center" wrapText="1"/>
    </xf>
    <xf numFmtId="0" fontId="16" fillId="2" borderId="76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5" borderId="72" xfId="0" applyFont="1" applyFill="1" applyBorder="1" applyAlignment="1" applyProtection="1">
      <alignment horizontal="center" vertical="center" wrapText="1"/>
    </xf>
    <xf numFmtId="0" fontId="16" fillId="5" borderId="76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16" fillId="2" borderId="2" xfId="0" applyFont="1" applyFill="1" applyBorder="1" applyProtection="1"/>
    <xf numFmtId="0" fontId="16" fillId="0" borderId="76" xfId="0" applyFont="1" applyFill="1" applyBorder="1" applyAlignment="1" applyProtection="1">
      <alignment horizontal="center" vertical="center" wrapText="1"/>
    </xf>
    <xf numFmtId="0" fontId="21" fillId="9" borderId="46" xfId="0" applyFont="1" applyFill="1" applyBorder="1" applyAlignment="1" applyProtection="1">
      <alignment horizontal="center" vertical="center"/>
      <protection locked="0"/>
    </xf>
    <xf numFmtId="0" fontId="21" fillId="9" borderId="47" xfId="0" applyFont="1" applyFill="1" applyBorder="1" applyAlignment="1" applyProtection="1">
      <alignment horizontal="center" vertical="center"/>
      <protection locked="0"/>
    </xf>
    <xf numFmtId="0" fontId="16" fillId="5" borderId="77" xfId="0" applyFont="1" applyFill="1" applyBorder="1" applyAlignment="1" applyProtection="1">
      <alignment horizontal="center" vertical="center" wrapText="1"/>
    </xf>
    <xf numFmtId="0" fontId="21" fillId="9" borderId="48" xfId="0" applyFont="1" applyFill="1" applyBorder="1" applyAlignment="1" applyProtection="1">
      <alignment horizontal="center" vertical="center"/>
      <protection locked="0"/>
    </xf>
    <xf numFmtId="0" fontId="16" fillId="5" borderId="79" xfId="0" applyFont="1" applyFill="1" applyBorder="1" applyAlignment="1" applyProtection="1">
      <alignment horizontal="center" vertical="center" wrapText="1"/>
    </xf>
    <xf numFmtId="0" fontId="16" fillId="0" borderId="74" xfId="2" applyFont="1" applyFill="1" applyBorder="1" applyAlignment="1" applyProtection="1">
      <alignment horizontal="center" vertical="center"/>
    </xf>
    <xf numFmtId="0" fontId="21" fillId="9" borderId="6" xfId="0" applyFont="1" applyFill="1" applyBorder="1" applyAlignment="1" applyProtection="1">
      <alignment horizontal="center" vertical="center"/>
      <protection locked="0"/>
    </xf>
    <xf numFmtId="0" fontId="16" fillId="0" borderId="76" xfId="2" applyFont="1" applyFill="1" applyBorder="1" applyAlignment="1" applyProtection="1">
      <alignment horizontal="center" vertical="center"/>
    </xf>
    <xf numFmtId="0" fontId="16" fillId="0" borderId="7" xfId="2" applyFont="1" applyFill="1" applyBorder="1" applyAlignment="1" applyProtection="1">
      <alignment horizontal="center" vertical="center"/>
    </xf>
    <xf numFmtId="0" fontId="21" fillId="9" borderId="49" xfId="0" applyFont="1" applyFill="1" applyBorder="1" applyAlignment="1" applyProtection="1">
      <alignment vertical="center" wrapText="1"/>
    </xf>
    <xf numFmtId="0" fontId="16" fillId="5" borderId="11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/>
      <protection locked="0"/>
    </xf>
    <xf numFmtId="0" fontId="16" fillId="6" borderId="80" xfId="0" applyFont="1" applyFill="1" applyBorder="1" applyAlignment="1" applyProtection="1">
      <alignment horizontal="center" vertical="center" wrapText="1"/>
    </xf>
    <xf numFmtId="0" fontId="21" fillId="9" borderId="81" xfId="0" applyFont="1" applyFill="1" applyBorder="1" applyAlignment="1" applyProtection="1">
      <alignment horizontal="center" vertical="center"/>
      <protection locked="0"/>
    </xf>
    <xf numFmtId="0" fontId="21" fillId="9" borderId="82" xfId="0" applyFont="1" applyFill="1" applyBorder="1" applyAlignment="1" applyProtection="1">
      <alignment horizontal="center" vertical="center"/>
      <protection locked="0"/>
    </xf>
    <xf numFmtId="0" fontId="16" fillId="6" borderId="67" xfId="0" applyFont="1" applyFill="1" applyBorder="1" applyAlignment="1" applyProtection="1">
      <alignment horizontal="center" vertical="center" wrapText="1"/>
    </xf>
    <xf numFmtId="0" fontId="21" fillId="9" borderId="83" xfId="0" applyFont="1" applyFill="1" applyBorder="1" applyAlignment="1" applyProtection="1">
      <alignment horizontal="center" vertical="center"/>
      <protection locked="0"/>
    </xf>
    <xf numFmtId="0" fontId="16" fillId="6" borderId="84" xfId="0" applyFont="1" applyFill="1" applyBorder="1" applyAlignment="1" applyProtection="1">
      <alignment horizontal="center" vertical="center" wrapText="1"/>
    </xf>
    <xf numFmtId="0" fontId="16" fillId="6" borderId="71" xfId="2" applyFont="1" applyFill="1" applyBorder="1" applyAlignment="1" applyProtection="1">
      <alignment horizontal="center" vertical="center"/>
    </xf>
    <xf numFmtId="0" fontId="16" fillId="6" borderId="84" xfId="2" applyFont="1" applyFill="1" applyBorder="1" applyAlignment="1" applyProtection="1">
      <alignment horizontal="center" vertical="center"/>
    </xf>
    <xf numFmtId="0" fontId="21" fillId="9" borderId="50" xfId="0" applyFont="1" applyFill="1" applyBorder="1" applyAlignment="1" applyProtection="1">
      <alignment horizontal="center" vertical="center"/>
      <protection locked="0"/>
    </xf>
    <xf numFmtId="0" fontId="21" fillId="9" borderId="51" xfId="0" applyFont="1" applyFill="1" applyBorder="1" applyAlignment="1" applyProtection="1">
      <alignment vertical="center" wrapText="1"/>
    </xf>
    <xf numFmtId="0" fontId="21" fillId="9" borderId="85" xfId="0" applyFont="1" applyFill="1" applyBorder="1" applyAlignment="1" applyProtection="1">
      <alignment horizontal="center" vertical="center"/>
      <protection locked="0"/>
    </xf>
    <xf numFmtId="0" fontId="21" fillId="9" borderId="86" xfId="0" applyFont="1" applyFill="1" applyBorder="1" applyAlignment="1" applyProtection="1">
      <alignment horizontal="center" vertical="center"/>
      <protection locked="0"/>
    </xf>
    <xf numFmtId="0" fontId="16" fillId="5" borderId="87" xfId="0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center"/>
    </xf>
    <xf numFmtId="0" fontId="39" fillId="0" borderId="0" xfId="0" applyFont="1" applyProtection="1"/>
    <xf numFmtId="0" fontId="38" fillId="0" borderId="0" xfId="0" applyFont="1" applyProtection="1"/>
    <xf numFmtId="0" fontId="30" fillId="0" borderId="0" xfId="0" applyFont="1" applyProtection="1"/>
    <xf numFmtId="0" fontId="21" fillId="8" borderId="5" xfId="0" applyFont="1" applyFill="1" applyBorder="1" applyAlignment="1" applyProtection="1">
      <alignment horizontal="left" vertical="center" wrapText="1"/>
    </xf>
    <xf numFmtId="0" fontId="13" fillId="4" borderId="34" xfId="0" applyFont="1" applyFill="1" applyBorder="1" applyAlignment="1" applyProtection="1">
      <alignment horizontal="left" vertical="center" wrapText="1"/>
    </xf>
    <xf numFmtId="0" fontId="13" fillId="4" borderId="35" xfId="0" applyFont="1" applyFill="1" applyBorder="1" applyAlignment="1" applyProtection="1">
      <alignment horizontal="left" vertical="center" wrapText="1"/>
    </xf>
    <xf numFmtId="0" fontId="21" fillId="0" borderId="8" xfId="0" applyFont="1" applyBorder="1" applyAlignment="1" applyProtection="1">
      <alignment horizontal="center" vertical="center" wrapText="1"/>
    </xf>
    <xf numFmtId="0" fontId="21" fillId="0" borderId="36" xfId="0" applyFont="1" applyBorder="1" applyAlignment="1" applyProtection="1">
      <alignment horizontal="center" vertical="center" wrapText="1"/>
    </xf>
    <xf numFmtId="0" fontId="21" fillId="0" borderId="8" xfId="0" applyFont="1" applyFill="1" applyBorder="1" applyAlignment="1" applyProtection="1">
      <alignment horizontal="center" vertical="center"/>
    </xf>
    <xf numFmtId="0" fontId="21" fillId="10" borderId="78" xfId="0" applyFont="1" applyFill="1" applyBorder="1" applyAlignment="1" applyProtection="1">
      <alignment horizontal="left" vertical="center" wrapText="1"/>
    </xf>
    <xf numFmtId="0" fontId="21" fillId="0" borderId="2" xfId="0" applyFont="1" applyBorder="1" applyAlignment="1">
      <alignment horizontal="left"/>
    </xf>
    <xf numFmtId="0" fontId="16" fillId="0" borderId="9" xfId="0" applyFont="1" applyBorder="1" applyAlignment="1">
      <alignment horizontal="left" vertical="top" wrapText="1"/>
    </xf>
    <xf numFmtId="0" fontId="16" fillId="0" borderId="59" xfId="0" applyFont="1" applyBorder="1" applyAlignment="1">
      <alignment horizontal="left" vertical="top" wrapText="1"/>
    </xf>
    <xf numFmtId="0" fontId="16" fillId="0" borderId="4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1" fillId="7" borderId="34" xfId="0" applyFont="1" applyFill="1" applyBorder="1" applyAlignment="1" applyProtection="1">
      <alignment horizontal="center"/>
    </xf>
    <xf numFmtId="0" fontId="31" fillId="7" borderId="6" xfId="0" applyFont="1" applyFill="1" applyBorder="1" applyAlignment="1" applyProtection="1">
      <alignment horizontal="center"/>
    </xf>
    <xf numFmtId="0" fontId="21" fillId="0" borderId="53" xfId="0" applyFont="1" applyBorder="1" applyAlignment="1" applyProtection="1">
      <alignment horizontal="center" vertical="center" wrapText="1"/>
    </xf>
    <xf numFmtId="0" fontId="21" fillId="0" borderId="36" xfId="0" applyFont="1" applyBorder="1" applyAlignment="1" applyProtection="1">
      <alignment horizontal="center" vertical="center" wrapText="1"/>
    </xf>
    <xf numFmtId="0" fontId="21" fillId="0" borderId="52" xfId="0" applyFont="1" applyBorder="1" applyAlignment="1" applyProtection="1">
      <alignment horizontal="center" vertical="center" wrapText="1"/>
    </xf>
    <xf numFmtId="0" fontId="21" fillId="0" borderId="8" xfId="0" applyFont="1" applyFill="1" applyBorder="1" applyAlignment="1" applyProtection="1">
      <alignment horizontal="center" vertical="center"/>
    </xf>
    <xf numFmtId="0" fontId="21" fillId="0" borderId="54" xfId="0" applyFont="1" applyBorder="1" applyAlignment="1" applyProtection="1">
      <alignment horizontal="center" vertical="center" wrapText="1"/>
    </xf>
    <xf numFmtId="0" fontId="35" fillId="7" borderId="0" xfId="0" applyFont="1" applyFill="1" applyBorder="1" applyAlignment="1" applyProtection="1">
      <alignment horizontal="left"/>
    </xf>
    <xf numFmtId="0" fontId="13" fillId="4" borderId="34" xfId="0" applyFont="1" applyFill="1" applyBorder="1" applyAlignment="1" applyProtection="1">
      <alignment horizontal="left" vertical="center" wrapText="1"/>
    </xf>
    <xf numFmtId="0" fontId="13" fillId="4" borderId="35" xfId="0" applyFont="1" applyFill="1" applyBorder="1" applyAlignment="1" applyProtection="1">
      <alignment horizontal="left" vertical="center" wrapText="1"/>
    </xf>
    <xf numFmtId="0" fontId="13" fillId="4" borderId="6" xfId="0" applyFont="1" applyFill="1" applyBorder="1" applyAlignment="1" applyProtection="1">
      <alignment horizontal="left" vertical="center" wrapText="1"/>
    </xf>
    <xf numFmtId="44" fontId="35" fillId="4" borderId="0" xfId="3" applyFont="1" applyFill="1" applyBorder="1" applyAlignment="1" applyProtection="1">
      <alignment horizontal="center"/>
    </xf>
    <xf numFmtId="49" fontId="36" fillId="2" borderId="57" xfId="0" applyNumberFormat="1" applyFont="1" applyFill="1" applyBorder="1" applyAlignment="1" applyProtection="1">
      <alignment horizontal="center" vertical="center"/>
    </xf>
    <xf numFmtId="0" fontId="21" fillId="0" borderId="52" xfId="0" applyFont="1" applyFill="1" applyBorder="1" applyAlignment="1" applyProtection="1">
      <alignment horizontal="center" vertical="center" wrapText="1"/>
    </xf>
    <xf numFmtId="0" fontId="21" fillId="0" borderId="36" xfId="0" applyFont="1" applyFill="1" applyBorder="1" applyAlignment="1" applyProtection="1">
      <alignment horizontal="center" vertical="center" wrapText="1"/>
    </xf>
    <xf numFmtId="0" fontId="21" fillId="2" borderId="55" xfId="0" applyFont="1" applyFill="1" applyBorder="1" applyAlignment="1" applyProtection="1">
      <alignment horizontal="center" vertical="center" wrapText="1"/>
    </xf>
    <xf numFmtId="0" fontId="21" fillId="2" borderId="53" xfId="0" applyFont="1" applyFill="1" applyBorder="1" applyAlignment="1" applyProtection="1">
      <alignment horizontal="center" vertical="center" wrapText="1"/>
    </xf>
    <xf numFmtId="0" fontId="21" fillId="2" borderId="36" xfId="0" applyFont="1" applyFill="1" applyBorder="1" applyAlignment="1" applyProtection="1">
      <alignment horizontal="center" vertical="center" wrapText="1"/>
    </xf>
    <xf numFmtId="0" fontId="21" fillId="2" borderId="52" xfId="0" applyFont="1" applyFill="1" applyBorder="1" applyAlignment="1" applyProtection="1">
      <alignment horizontal="center" vertical="center" wrapText="1"/>
    </xf>
    <xf numFmtId="0" fontId="21" fillId="9" borderId="34" xfId="0" applyFont="1" applyFill="1" applyBorder="1" applyAlignment="1" applyProtection="1">
      <alignment horizontal="left" vertical="center" wrapText="1"/>
    </xf>
    <xf numFmtId="0" fontId="21" fillId="9" borderId="35" xfId="0" applyFont="1" applyFill="1" applyBorder="1" applyAlignment="1" applyProtection="1">
      <alignment horizontal="left" vertical="center" wrapText="1"/>
    </xf>
    <xf numFmtId="0" fontId="21" fillId="10" borderId="34" xfId="0" applyFont="1" applyFill="1" applyBorder="1" applyAlignment="1" applyProtection="1">
      <alignment horizontal="left" vertical="center" wrapText="1"/>
    </xf>
    <xf numFmtId="0" fontId="21" fillId="10" borderId="35" xfId="0" applyFont="1" applyFill="1" applyBorder="1" applyAlignment="1" applyProtection="1">
      <alignment horizontal="left" vertical="center" wrapText="1"/>
    </xf>
    <xf numFmtId="0" fontId="21" fillId="10" borderId="57" xfId="0" applyFont="1" applyFill="1" applyBorder="1" applyAlignment="1" applyProtection="1">
      <alignment horizontal="left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0" fontId="4" fillId="2" borderId="53" xfId="0" applyFont="1" applyFill="1" applyBorder="1" applyAlignment="1" applyProtection="1">
      <alignment horizontal="center" vertical="center" wrapText="1"/>
    </xf>
    <xf numFmtId="0" fontId="4" fillId="2" borderId="54" xfId="0" applyFont="1" applyFill="1" applyBorder="1" applyAlignment="1" applyProtection="1">
      <alignment horizontal="center" vertical="center" wrapText="1"/>
    </xf>
    <xf numFmtId="0" fontId="21" fillId="2" borderId="37" xfId="0" applyFont="1" applyFill="1" applyBorder="1" applyAlignment="1" applyProtection="1">
      <alignment horizontal="center" vertical="center" wrapText="1"/>
    </xf>
    <xf numFmtId="0" fontId="21" fillId="2" borderId="58" xfId="0" applyFont="1" applyFill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2" borderId="10" xfId="0" applyFont="1" applyFill="1" applyBorder="1" applyAlignment="1" applyProtection="1">
      <alignment horizontal="center" vertical="center" wrapText="1"/>
    </xf>
    <xf numFmtId="0" fontId="21" fillId="2" borderId="56" xfId="0" applyFont="1" applyFill="1" applyBorder="1" applyAlignment="1" applyProtection="1">
      <alignment horizontal="center" vertical="center" wrapText="1"/>
    </xf>
    <xf numFmtId="0" fontId="21" fillId="2" borderId="7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 wrapText="1"/>
    </xf>
    <xf numFmtId="0" fontId="21" fillId="2" borderId="54" xfId="0" applyFont="1" applyFill="1" applyBorder="1" applyAlignment="1" applyProtection="1">
      <alignment horizontal="center" vertical="center" wrapText="1"/>
    </xf>
    <xf numFmtId="0" fontId="21" fillId="0" borderId="55" xfId="0" applyFont="1" applyBorder="1" applyAlignment="1" applyProtection="1">
      <alignment horizontal="center" vertical="center" wrapText="1"/>
    </xf>
  </cellXfs>
  <cellStyles count="5">
    <cellStyle name="det" xfId="2" xr:uid="{00000000-0005-0000-0000-000001000000}"/>
    <cellStyle name="Millares" xfId="1" builtinId="3"/>
    <cellStyle name="Moneda" xfId="3" builtinId="4"/>
    <cellStyle name="Normal" xfId="0" builtinId="0"/>
    <cellStyle name="Porcentaje" xfId="4" builtinId="5"/>
  </cellStyles>
  <dxfs count="1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ll_Verge_simulaci&#243;_definitiu_27042017_v8_120617_experi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ó"/>
      <sheetName val="1 estrella"/>
      <sheetName val="2 estrelles"/>
      <sheetName val="3 estrelles"/>
      <sheetName val="4 estrelles"/>
      <sheetName val="5 estrelles"/>
      <sheetName val="per elimina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5"/>
  <sheetViews>
    <sheetView tabSelected="1" workbookViewId="0">
      <selection activeCell="E16" sqref="E16"/>
    </sheetView>
  </sheetViews>
  <sheetFormatPr defaultColWidth="11.42578125" defaultRowHeight="15.75"/>
  <cols>
    <col min="1" max="1" width="13.5703125" style="120" customWidth="1"/>
    <col min="2" max="2" width="5.42578125" style="121" customWidth="1"/>
    <col min="3" max="3" width="60.7109375" style="122" customWidth="1"/>
    <col min="4" max="4" width="18.85546875" style="123" customWidth="1"/>
    <col min="5" max="5" width="14.42578125" style="124" customWidth="1"/>
    <col min="6" max="16384" width="11.42578125" style="2"/>
  </cols>
  <sheetData>
    <row r="1" spans="1:9" ht="21">
      <c r="A1" s="282" t="s">
        <v>0</v>
      </c>
      <c r="B1" s="282"/>
      <c r="C1" s="282"/>
      <c r="D1" s="282"/>
      <c r="E1" s="282"/>
    </row>
    <row r="2" spans="1:9" s="6" customFormat="1" ht="47.25" thickBot="1">
      <c r="A2" s="3"/>
      <c r="B2" s="4"/>
      <c r="C2" s="283" t="s">
        <v>1</v>
      </c>
      <c r="D2" s="283"/>
      <c r="E2" s="5" t="s">
        <v>2</v>
      </c>
    </row>
    <row r="3" spans="1:9" s="12" customFormat="1" thickBot="1">
      <c r="A3" s="7" t="s">
        <v>3</v>
      </c>
      <c r="B3" s="8" t="s">
        <v>4</v>
      </c>
      <c r="C3" s="9" t="s">
        <v>5</v>
      </c>
      <c r="D3" s="10" t="s">
        <v>6</v>
      </c>
      <c r="E3" s="11" t="s">
        <v>7</v>
      </c>
    </row>
    <row r="4" spans="1:9" s="12" customFormat="1" thickBot="1">
      <c r="A4" s="13"/>
      <c r="B4" s="14"/>
      <c r="C4" s="15"/>
      <c r="D4" s="16" t="s">
        <v>8</v>
      </c>
      <c r="E4" s="17" t="s">
        <v>9</v>
      </c>
    </row>
    <row r="5" spans="1:9" s="12" customFormat="1" thickBot="1">
      <c r="A5" s="279" t="s">
        <v>10</v>
      </c>
      <c r="B5" s="280"/>
      <c r="C5" s="280"/>
      <c r="D5" s="280"/>
      <c r="E5" s="281"/>
    </row>
    <row r="6" spans="1:9" s="12" customFormat="1" ht="15">
      <c r="A6" s="150" t="s">
        <v>11</v>
      </c>
      <c r="B6" s="151">
        <v>1</v>
      </c>
      <c r="C6" s="208" t="s">
        <v>12</v>
      </c>
      <c r="D6" s="203">
        <v>0</v>
      </c>
      <c r="E6" s="200" t="s">
        <v>7</v>
      </c>
    </row>
    <row r="7" spans="1:9" s="12" customFormat="1" ht="30">
      <c r="A7" s="260" t="s">
        <v>13</v>
      </c>
      <c r="B7" s="21">
        <f>B6+1</f>
        <v>2</v>
      </c>
      <c r="C7" s="22" t="s">
        <v>14</v>
      </c>
      <c r="D7" s="204">
        <v>0</v>
      </c>
      <c r="E7" s="201" t="s">
        <v>7</v>
      </c>
    </row>
    <row r="8" spans="1:9" s="12" customFormat="1" ht="30">
      <c r="A8" s="284" t="s">
        <v>15</v>
      </c>
      <c r="B8" s="21">
        <f t="shared" ref="B8:B23" si="0">B7+1</f>
        <v>3</v>
      </c>
      <c r="C8" s="22" t="s">
        <v>16</v>
      </c>
      <c r="D8" s="204">
        <v>0</v>
      </c>
      <c r="E8" s="201" t="s">
        <v>7</v>
      </c>
    </row>
    <row r="9" spans="1:9" s="12" customFormat="1" ht="30">
      <c r="A9" s="285"/>
      <c r="B9" s="21">
        <f t="shared" si="0"/>
        <v>4</v>
      </c>
      <c r="C9" s="22" t="s">
        <v>17</v>
      </c>
      <c r="D9" s="204">
        <v>0</v>
      </c>
      <c r="E9" s="201" t="s">
        <v>7</v>
      </c>
    </row>
    <row r="10" spans="1:9" s="12" customFormat="1" ht="30">
      <c r="A10" s="261" t="s">
        <v>18</v>
      </c>
      <c r="B10" s="21">
        <f t="shared" si="0"/>
        <v>5</v>
      </c>
      <c r="C10" s="22" t="s">
        <v>19</v>
      </c>
      <c r="D10" s="205">
        <v>5</v>
      </c>
      <c r="E10" s="201" t="s">
        <v>7</v>
      </c>
    </row>
    <row r="11" spans="1:9" s="12" customFormat="1" ht="15">
      <c r="A11" s="284" t="s">
        <v>20</v>
      </c>
      <c r="B11" s="21">
        <f t="shared" si="0"/>
        <v>6</v>
      </c>
      <c r="C11" s="51" t="s">
        <v>21</v>
      </c>
      <c r="D11" s="204">
        <v>0</v>
      </c>
      <c r="E11" s="201" t="s">
        <v>7</v>
      </c>
    </row>
    <row r="12" spans="1:9" s="12" customFormat="1" ht="30">
      <c r="A12" s="285"/>
      <c r="B12" s="21">
        <f t="shared" si="0"/>
        <v>7</v>
      </c>
      <c r="C12" s="22" t="s">
        <v>22</v>
      </c>
      <c r="D12" s="206">
        <v>5</v>
      </c>
      <c r="E12" s="201" t="s">
        <v>7</v>
      </c>
    </row>
    <row r="13" spans="1:9" s="12" customFormat="1" ht="17.25">
      <c r="A13" s="284" t="s">
        <v>23</v>
      </c>
      <c r="B13" s="21">
        <f t="shared" si="0"/>
        <v>8</v>
      </c>
      <c r="C13" s="22" t="s">
        <v>24</v>
      </c>
      <c r="D13" s="205">
        <v>5</v>
      </c>
      <c r="E13" s="201" t="s">
        <v>7</v>
      </c>
    </row>
    <row r="14" spans="1:9" s="12" customFormat="1" ht="33" thickBot="1">
      <c r="A14" s="285"/>
      <c r="B14" s="21">
        <f t="shared" si="0"/>
        <v>9</v>
      </c>
      <c r="C14" s="22" t="s">
        <v>25</v>
      </c>
      <c r="D14" s="207">
        <v>10</v>
      </c>
      <c r="E14" s="202" t="s">
        <v>7</v>
      </c>
      <c r="F14" s="138">
        <f>COUNTIF(E15:E16,"s")</f>
        <v>0</v>
      </c>
    </row>
    <row r="15" spans="1:9" s="12" customFormat="1" ht="30">
      <c r="A15" s="300" t="s">
        <v>26</v>
      </c>
      <c r="B15" s="21">
        <f t="shared" si="0"/>
        <v>10</v>
      </c>
      <c r="C15" s="28" t="s">
        <v>27</v>
      </c>
      <c r="D15" s="240">
        <v>5</v>
      </c>
      <c r="E15" s="241" t="s">
        <v>7</v>
      </c>
      <c r="F15" s="128" t="str">
        <f>IF(F14&gt;1,"ERROR, seleccionar només una S","")</f>
        <v/>
      </c>
      <c r="G15" s="127"/>
      <c r="H15" s="127"/>
      <c r="I15" s="127"/>
    </row>
    <row r="16" spans="1:9" s="12" customFormat="1" ht="30.75" thickBot="1">
      <c r="A16" s="300"/>
      <c r="B16" s="21">
        <f t="shared" si="0"/>
        <v>11</v>
      </c>
      <c r="C16" s="28" t="s">
        <v>28</v>
      </c>
      <c r="D16" s="196">
        <v>10</v>
      </c>
      <c r="E16" s="242" t="s">
        <v>7</v>
      </c>
      <c r="F16" s="139">
        <f>COUNTIF(E17:E18,"s")</f>
        <v>0</v>
      </c>
      <c r="G16" s="127"/>
    </row>
    <row r="17" spans="1:9" s="12" customFormat="1" ht="30">
      <c r="A17" s="300" t="s">
        <v>29</v>
      </c>
      <c r="B17" s="21">
        <f t="shared" si="0"/>
        <v>12</v>
      </c>
      <c r="C17" s="25" t="s">
        <v>30</v>
      </c>
      <c r="D17" s="197">
        <v>5</v>
      </c>
      <c r="E17" s="131" t="s">
        <v>7</v>
      </c>
      <c r="F17" s="128" t="str">
        <f>IF(F16&gt;1,"ERROR, seleccionar només una S","")</f>
        <v/>
      </c>
      <c r="G17" s="127"/>
      <c r="H17" s="127"/>
      <c r="I17" s="127"/>
    </row>
    <row r="18" spans="1:9" s="12" customFormat="1" ht="30.75" thickBot="1">
      <c r="A18" s="300"/>
      <c r="B18" s="21">
        <f t="shared" si="0"/>
        <v>13</v>
      </c>
      <c r="C18" s="25" t="s">
        <v>31</v>
      </c>
      <c r="D18" s="31">
        <v>10</v>
      </c>
      <c r="E18" s="242" t="s">
        <v>7</v>
      </c>
      <c r="F18" s="254"/>
    </row>
    <row r="19" spans="1:9" s="12" customFormat="1" ht="45">
      <c r="A19" s="300"/>
      <c r="B19" s="21">
        <f t="shared" si="0"/>
        <v>14</v>
      </c>
      <c r="C19" s="22" t="s">
        <v>32</v>
      </c>
      <c r="D19" s="211">
        <v>5</v>
      </c>
      <c r="E19" s="209" t="s">
        <v>7</v>
      </c>
    </row>
    <row r="20" spans="1:9" s="12" customFormat="1" ht="15">
      <c r="A20" s="275"/>
      <c r="B20" s="21">
        <f t="shared" si="0"/>
        <v>15</v>
      </c>
      <c r="C20" s="213" t="s">
        <v>33</v>
      </c>
      <c r="D20" s="205">
        <v>20</v>
      </c>
      <c r="E20" s="201" t="s">
        <v>7</v>
      </c>
    </row>
    <row r="21" spans="1:9" s="12" customFormat="1" ht="15">
      <c r="A21" s="275" t="s">
        <v>34</v>
      </c>
      <c r="B21" s="21">
        <f t="shared" si="0"/>
        <v>16</v>
      </c>
      <c r="C21" s="22" t="s">
        <v>35</v>
      </c>
      <c r="D21" s="205">
        <v>5</v>
      </c>
      <c r="E21" s="201" t="s">
        <v>7</v>
      </c>
    </row>
    <row r="22" spans="1:9" s="12" customFormat="1" ht="45">
      <c r="A22" s="273"/>
      <c r="B22" s="21">
        <f t="shared" si="0"/>
        <v>17</v>
      </c>
      <c r="C22" s="32" t="s">
        <v>36</v>
      </c>
      <c r="D22" s="206">
        <v>20</v>
      </c>
      <c r="E22" s="201" t="s">
        <v>7</v>
      </c>
    </row>
    <row r="23" spans="1:9" s="12" customFormat="1" ht="30.75" thickBot="1">
      <c r="A23" s="277"/>
      <c r="B23" s="33">
        <f t="shared" si="0"/>
        <v>18</v>
      </c>
      <c r="C23" s="214" t="s">
        <v>37</v>
      </c>
      <c r="D23" s="212">
        <v>5</v>
      </c>
      <c r="E23" s="210" t="s">
        <v>7</v>
      </c>
    </row>
    <row r="24" spans="1:9" s="12" customFormat="1" thickBot="1">
      <c r="A24" s="43"/>
      <c r="B24" s="35"/>
      <c r="C24" s="167" t="s">
        <v>38</v>
      </c>
      <c r="D24" s="168">
        <f>SUMIF($E$6:$E$23,"=s",D6:D23)</f>
        <v>0</v>
      </c>
      <c r="E24" s="36"/>
    </row>
    <row r="25" spans="1:9" s="12" customFormat="1" thickBot="1">
      <c r="A25" s="43"/>
      <c r="B25" s="35"/>
      <c r="C25" s="165" t="s">
        <v>39</v>
      </c>
      <c r="D25" s="166">
        <f>SUMIF($E$6:$E$23,"S",D6:D23)</f>
        <v>0</v>
      </c>
      <c r="E25" s="36"/>
    </row>
    <row r="26" spans="1:9" s="12" customFormat="1" thickBot="1">
      <c r="A26" s="43"/>
      <c r="B26" s="35"/>
      <c r="C26" s="37"/>
      <c r="D26" s="164" t="e">
        <f>D25/D24</f>
        <v>#DIV/0!</v>
      </c>
      <c r="E26" s="36"/>
    </row>
    <row r="27" spans="1:9" s="12" customFormat="1" thickBot="1">
      <c r="A27" s="43"/>
      <c r="B27" s="35"/>
      <c r="C27" s="38"/>
      <c r="D27" s="39"/>
      <c r="E27" s="36"/>
    </row>
    <row r="28" spans="1:9" s="12" customFormat="1" thickBot="1">
      <c r="A28" s="43"/>
      <c r="B28" s="41"/>
      <c r="C28" s="169" t="s">
        <v>40</v>
      </c>
      <c r="D28" s="170">
        <f>COUNTIF(D6:D23,"=0")</f>
        <v>5</v>
      </c>
      <c r="E28" s="42"/>
    </row>
    <row r="29" spans="1:9" s="44" customFormat="1" thickBot="1">
      <c r="A29" s="43"/>
      <c r="B29" s="41"/>
      <c r="C29" s="172" t="s">
        <v>41</v>
      </c>
      <c r="D29" s="173">
        <f>COUNTIFS(D6:D23,"=0",$E$6:$E$23,"=S")</f>
        <v>0</v>
      </c>
      <c r="E29" s="42"/>
    </row>
    <row r="30" spans="1:9" s="44" customFormat="1" thickBot="1">
      <c r="A30" s="43"/>
      <c r="B30" s="41"/>
      <c r="C30" s="45"/>
      <c r="D30" s="171">
        <f>D29/D28</f>
        <v>0</v>
      </c>
      <c r="E30" s="46"/>
    </row>
    <row r="31" spans="1:9" s="12" customFormat="1" thickBot="1">
      <c r="A31" s="13"/>
      <c r="B31" s="47"/>
      <c r="C31" s="48"/>
      <c r="D31" s="13"/>
      <c r="E31" s="49"/>
    </row>
    <row r="32" spans="1:9" s="12" customFormat="1" ht="15.75" customHeight="1" thickBot="1">
      <c r="A32" s="279" t="s">
        <v>42</v>
      </c>
      <c r="B32" s="280"/>
      <c r="C32" s="280"/>
      <c r="D32" s="280"/>
      <c r="E32" s="152"/>
    </row>
    <row r="33" spans="1:10" s="12" customFormat="1" ht="30" customHeight="1">
      <c r="A33" s="286" t="s">
        <v>43</v>
      </c>
      <c r="B33" s="18">
        <f>B23+1</f>
        <v>19</v>
      </c>
      <c r="C33" s="216" t="s">
        <v>44</v>
      </c>
      <c r="D33" s="217">
        <v>0</v>
      </c>
      <c r="E33" s="201" t="s">
        <v>7</v>
      </c>
      <c r="H33" s="82"/>
      <c r="I33" s="82"/>
      <c r="J33" s="82"/>
    </row>
    <row r="34" spans="1:10" s="12" customFormat="1" ht="15">
      <c r="A34" s="287"/>
      <c r="B34" s="21">
        <f>B33+1</f>
        <v>20</v>
      </c>
      <c r="C34" s="51" t="s">
        <v>14</v>
      </c>
      <c r="D34" s="23">
        <v>0</v>
      </c>
      <c r="E34" s="201" t="s">
        <v>7</v>
      </c>
      <c r="H34" s="82"/>
      <c r="I34" s="82"/>
      <c r="J34" s="82"/>
    </row>
    <row r="35" spans="1:10" s="12" customFormat="1" ht="30.75" customHeight="1" thickBot="1">
      <c r="A35" s="287"/>
      <c r="B35" s="21">
        <f t="shared" ref="B35:B98" si="1">B34+1</f>
        <v>21</v>
      </c>
      <c r="C35" s="51" t="s">
        <v>45</v>
      </c>
      <c r="D35" s="218">
        <v>0</v>
      </c>
      <c r="E35" s="202" t="s">
        <v>7</v>
      </c>
      <c r="F35" s="138">
        <f>COUNTIF(E36:E37,"s")</f>
        <v>0</v>
      </c>
      <c r="H35" s="82"/>
      <c r="I35" s="82"/>
      <c r="J35" s="82"/>
    </row>
    <row r="36" spans="1:10" s="12" customFormat="1" ht="30">
      <c r="A36" s="287"/>
      <c r="B36" s="21">
        <f t="shared" si="1"/>
        <v>22</v>
      </c>
      <c r="C36" s="52" t="s">
        <v>46</v>
      </c>
      <c r="D36" s="30">
        <v>5</v>
      </c>
      <c r="E36" s="241" t="s">
        <v>7</v>
      </c>
      <c r="F36" s="146" t="str">
        <f>IF(F35&gt;1,"ERROR, seleccionar només una S","")</f>
        <v/>
      </c>
      <c r="G36" s="126"/>
      <c r="H36" s="126"/>
      <c r="I36" s="127"/>
    </row>
    <row r="37" spans="1:10" s="12" customFormat="1" ht="30.75" thickBot="1">
      <c r="A37" s="287"/>
      <c r="B37" s="21">
        <f t="shared" si="1"/>
        <v>23</v>
      </c>
      <c r="C37" s="52" t="s">
        <v>47</v>
      </c>
      <c r="D37" s="31">
        <v>10</v>
      </c>
      <c r="E37" s="242" t="s">
        <v>7</v>
      </c>
      <c r="F37" s="255"/>
    </row>
    <row r="38" spans="1:10" s="12" customFormat="1" ht="30.75" thickBot="1">
      <c r="A38" s="287"/>
      <c r="B38" s="21">
        <f t="shared" si="1"/>
        <v>24</v>
      </c>
      <c r="C38" s="51" t="s">
        <v>48</v>
      </c>
      <c r="D38" s="252">
        <v>0</v>
      </c>
      <c r="E38" s="251" t="s">
        <v>7</v>
      </c>
      <c r="F38" s="138">
        <f>COUNTIF(E39:E40,"s")</f>
        <v>0</v>
      </c>
    </row>
    <row r="39" spans="1:10" s="12" customFormat="1" ht="30">
      <c r="A39" s="287"/>
      <c r="B39" s="21">
        <f t="shared" si="1"/>
        <v>25</v>
      </c>
      <c r="C39" s="52" t="s">
        <v>49</v>
      </c>
      <c r="D39" s="197">
        <v>5</v>
      </c>
      <c r="E39" s="241" t="s">
        <v>7</v>
      </c>
      <c r="F39" s="146" t="str">
        <f>IF(F38&gt;1,"ERROR, seleccionar només una S","")</f>
        <v/>
      </c>
      <c r="G39" s="126"/>
      <c r="H39" s="126"/>
      <c r="I39" s="127"/>
    </row>
    <row r="40" spans="1:10" s="12" customFormat="1" ht="30.75" thickBot="1">
      <c r="A40" s="287"/>
      <c r="B40" s="21">
        <f t="shared" si="1"/>
        <v>26</v>
      </c>
      <c r="C40" s="52" t="s">
        <v>50</v>
      </c>
      <c r="D40" s="198">
        <v>10</v>
      </c>
      <c r="E40" s="133" t="s">
        <v>7</v>
      </c>
      <c r="F40" s="255"/>
    </row>
    <row r="41" spans="1:10" s="12" customFormat="1" ht="45">
      <c r="A41" s="287"/>
      <c r="B41" s="21">
        <f t="shared" si="1"/>
        <v>27</v>
      </c>
      <c r="C41" s="51" t="s">
        <v>51</v>
      </c>
      <c r="D41" s="221">
        <v>15</v>
      </c>
      <c r="E41" s="209" t="s">
        <v>7</v>
      </c>
    </row>
    <row r="42" spans="1:10" s="12" customFormat="1" ht="15">
      <c r="A42" s="287"/>
      <c r="B42" s="21">
        <f t="shared" si="1"/>
        <v>28</v>
      </c>
      <c r="C42" s="51" t="s">
        <v>52</v>
      </c>
      <c r="D42" s="23">
        <v>0</v>
      </c>
      <c r="E42" s="201" t="s">
        <v>7</v>
      </c>
    </row>
    <row r="43" spans="1:10" s="12" customFormat="1" ht="15">
      <c r="A43" s="287"/>
      <c r="B43" s="21">
        <f t="shared" si="1"/>
        <v>29</v>
      </c>
      <c r="C43" s="51" t="s">
        <v>53</v>
      </c>
      <c r="D43" s="23">
        <v>0</v>
      </c>
      <c r="E43" s="201" t="s">
        <v>7</v>
      </c>
    </row>
    <row r="44" spans="1:10" s="12" customFormat="1" ht="15">
      <c r="A44" s="287"/>
      <c r="B44" s="21">
        <f t="shared" si="1"/>
        <v>30</v>
      </c>
      <c r="C44" s="51" t="s">
        <v>54</v>
      </c>
      <c r="D44" s="23">
        <v>0</v>
      </c>
      <c r="E44" s="201" t="s">
        <v>7</v>
      </c>
    </row>
    <row r="45" spans="1:10" s="12" customFormat="1" ht="15">
      <c r="A45" s="287"/>
      <c r="B45" s="21">
        <f t="shared" si="1"/>
        <v>31</v>
      </c>
      <c r="C45" s="51" t="s">
        <v>55</v>
      </c>
      <c r="D45" s="23">
        <v>0</v>
      </c>
      <c r="E45" s="201" t="s">
        <v>7</v>
      </c>
    </row>
    <row r="46" spans="1:10" s="12" customFormat="1" ht="30">
      <c r="A46" s="287"/>
      <c r="B46" s="21">
        <f t="shared" si="1"/>
        <v>32</v>
      </c>
      <c r="C46" s="51" t="s">
        <v>56</v>
      </c>
      <c r="D46" s="24">
        <v>5</v>
      </c>
      <c r="E46" s="201" t="s">
        <v>7</v>
      </c>
    </row>
    <row r="47" spans="1:10" s="12" customFormat="1" ht="15">
      <c r="A47" s="287"/>
      <c r="B47" s="21">
        <f t="shared" si="1"/>
        <v>33</v>
      </c>
      <c r="C47" s="51" t="s">
        <v>57</v>
      </c>
      <c r="D47" s="23">
        <v>0</v>
      </c>
      <c r="E47" s="201" t="s">
        <v>7</v>
      </c>
    </row>
    <row r="48" spans="1:10" s="12" customFormat="1" ht="15">
      <c r="A48" s="287"/>
      <c r="B48" s="21">
        <f t="shared" si="1"/>
        <v>34</v>
      </c>
      <c r="C48" s="51" t="s">
        <v>58</v>
      </c>
      <c r="D48" s="23">
        <v>0</v>
      </c>
      <c r="E48" s="201" t="s">
        <v>7</v>
      </c>
    </row>
    <row r="49" spans="1:6" s="12" customFormat="1" ht="15">
      <c r="A49" s="287"/>
      <c r="B49" s="21">
        <f t="shared" si="1"/>
        <v>35</v>
      </c>
      <c r="C49" s="51" t="s">
        <v>59</v>
      </c>
      <c r="D49" s="23">
        <v>0</v>
      </c>
      <c r="E49" s="201" t="s">
        <v>7</v>
      </c>
    </row>
    <row r="50" spans="1:6" s="12" customFormat="1" ht="15">
      <c r="A50" s="287"/>
      <c r="B50" s="21">
        <f t="shared" si="1"/>
        <v>36</v>
      </c>
      <c r="C50" s="51" t="s">
        <v>60</v>
      </c>
      <c r="D50" s="23">
        <v>0</v>
      </c>
      <c r="E50" s="201" t="s">
        <v>7</v>
      </c>
    </row>
    <row r="51" spans="1:6" s="12" customFormat="1" ht="15">
      <c r="A51" s="287"/>
      <c r="B51" s="21">
        <f t="shared" si="1"/>
        <v>37</v>
      </c>
      <c r="C51" s="51" t="s">
        <v>61</v>
      </c>
      <c r="D51" s="222">
        <v>5</v>
      </c>
      <c r="E51" s="201" t="s">
        <v>7</v>
      </c>
    </row>
    <row r="52" spans="1:6" s="12" customFormat="1" ht="15">
      <c r="A52" s="287"/>
      <c r="B52" s="21">
        <f t="shared" si="1"/>
        <v>38</v>
      </c>
      <c r="C52" s="51" t="s">
        <v>62</v>
      </c>
      <c r="D52" s="23">
        <v>0</v>
      </c>
      <c r="E52" s="201" t="s">
        <v>7</v>
      </c>
      <c r="F52" s="82"/>
    </row>
    <row r="53" spans="1:6" s="12" customFormat="1" ht="15">
      <c r="A53" s="287"/>
      <c r="B53" s="21">
        <f t="shared" si="1"/>
        <v>39</v>
      </c>
      <c r="C53" s="51" t="s">
        <v>63</v>
      </c>
      <c r="D53" s="23">
        <v>0</v>
      </c>
      <c r="E53" s="201" t="s">
        <v>7</v>
      </c>
      <c r="F53" s="142"/>
    </row>
    <row r="54" spans="1:6" s="12" customFormat="1" ht="15">
      <c r="A54" s="287"/>
      <c r="B54" s="21">
        <f t="shared" si="1"/>
        <v>40</v>
      </c>
      <c r="C54" s="51" t="s">
        <v>64</v>
      </c>
      <c r="D54" s="27">
        <v>5</v>
      </c>
      <c r="E54" s="201" t="s">
        <v>7</v>
      </c>
      <c r="F54" s="142"/>
    </row>
    <row r="55" spans="1:6" s="12" customFormat="1" ht="30">
      <c r="A55" s="287"/>
      <c r="B55" s="21">
        <f t="shared" si="1"/>
        <v>41</v>
      </c>
      <c r="C55" s="51" t="s">
        <v>65</v>
      </c>
      <c r="D55" s="23">
        <v>0</v>
      </c>
      <c r="E55" s="201" t="s">
        <v>7</v>
      </c>
      <c r="F55" s="141"/>
    </row>
    <row r="56" spans="1:6" s="12" customFormat="1" ht="15">
      <c r="A56" s="287"/>
      <c r="B56" s="21">
        <f t="shared" si="1"/>
        <v>42</v>
      </c>
      <c r="C56" s="220" t="s">
        <v>66</v>
      </c>
      <c r="D56" s="23">
        <v>0</v>
      </c>
      <c r="E56" s="201" t="s">
        <v>7</v>
      </c>
      <c r="F56" s="141"/>
    </row>
    <row r="57" spans="1:6" s="12" customFormat="1" ht="15">
      <c r="A57" s="287"/>
      <c r="B57" s="21">
        <f t="shared" si="1"/>
        <v>43</v>
      </c>
      <c r="C57" s="51" t="s">
        <v>67</v>
      </c>
      <c r="D57" s="24">
        <v>5</v>
      </c>
      <c r="E57" s="201" t="s">
        <v>7</v>
      </c>
      <c r="F57" s="142"/>
    </row>
    <row r="58" spans="1:6" s="12" customFormat="1" ht="30">
      <c r="A58" s="287"/>
      <c r="B58" s="21">
        <f t="shared" si="1"/>
        <v>44</v>
      </c>
      <c r="C58" s="51" t="s">
        <v>68</v>
      </c>
      <c r="D58" s="23">
        <v>0</v>
      </c>
      <c r="E58" s="201" t="s">
        <v>7</v>
      </c>
    </row>
    <row r="59" spans="1:6" s="12" customFormat="1" ht="15">
      <c r="A59" s="287"/>
      <c r="B59" s="21">
        <f t="shared" si="1"/>
        <v>45</v>
      </c>
      <c r="C59" s="51" t="s">
        <v>69</v>
      </c>
      <c r="D59" s="204">
        <v>0</v>
      </c>
      <c r="E59" s="201" t="s">
        <v>7</v>
      </c>
    </row>
    <row r="60" spans="1:6" s="12" customFormat="1" ht="15">
      <c r="A60" s="288"/>
      <c r="B60" s="21">
        <f t="shared" si="1"/>
        <v>46</v>
      </c>
      <c r="C60" s="51" t="s">
        <v>70</v>
      </c>
      <c r="D60" s="205">
        <v>5</v>
      </c>
      <c r="E60" s="201" t="s">
        <v>7</v>
      </c>
    </row>
    <row r="61" spans="1:6" s="12" customFormat="1" ht="15">
      <c r="A61" s="289" t="s">
        <v>71</v>
      </c>
      <c r="B61" s="21">
        <f t="shared" si="1"/>
        <v>47</v>
      </c>
      <c r="C61" s="51" t="s">
        <v>72</v>
      </c>
      <c r="D61" s="204">
        <v>0</v>
      </c>
      <c r="E61" s="201" t="s">
        <v>7</v>
      </c>
    </row>
    <row r="62" spans="1:6" s="12" customFormat="1" ht="15">
      <c r="A62" s="287"/>
      <c r="B62" s="21">
        <f t="shared" si="1"/>
        <v>48</v>
      </c>
      <c r="C62" s="51" t="s">
        <v>73</v>
      </c>
      <c r="D62" s="204">
        <v>0</v>
      </c>
      <c r="E62" s="201" t="s">
        <v>7</v>
      </c>
    </row>
    <row r="63" spans="1:6" s="12" customFormat="1" ht="30.75" thickBot="1">
      <c r="A63" s="287"/>
      <c r="B63" s="21">
        <f t="shared" si="1"/>
        <v>49</v>
      </c>
      <c r="C63" s="51" t="s">
        <v>74</v>
      </c>
      <c r="D63" s="223">
        <v>0</v>
      </c>
      <c r="E63" s="202" t="s">
        <v>7</v>
      </c>
      <c r="F63" s="138">
        <f>COUNTIF(E64:E65,"s")</f>
        <v>0</v>
      </c>
    </row>
    <row r="64" spans="1:6" s="12" customFormat="1" ht="30">
      <c r="A64" s="287"/>
      <c r="B64" s="21">
        <f t="shared" si="1"/>
        <v>50</v>
      </c>
      <c r="C64" s="52" t="s">
        <v>75</v>
      </c>
      <c r="D64" s="30">
        <v>5</v>
      </c>
      <c r="E64" s="241" t="s">
        <v>7</v>
      </c>
      <c r="F64" s="26" t="str">
        <f>IF(F63&gt;1,"ERROR, seleccionar només una S","")</f>
        <v/>
      </c>
    </row>
    <row r="65" spans="1:6" s="12" customFormat="1" ht="30.75" thickBot="1">
      <c r="A65" s="287"/>
      <c r="B65" s="21">
        <f t="shared" si="1"/>
        <v>51</v>
      </c>
      <c r="C65" s="52" t="s">
        <v>76</v>
      </c>
      <c r="D65" s="31">
        <v>10</v>
      </c>
      <c r="E65" s="242" t="s">
        <v>7</v>
      </c>
      <c r="F65" s="255"/>
    </row>
    <row r="66" spans="1:6" s="12" customFormat="1" ht="30.75" thickBot="1">
      <c r="A66" s="287"/>
      <c r="B66" s="21">
        <f t="shared" si="1"/>
        <v>52</v>
      </c>
      <c r="C66" s="51" t="s">
        <v>77</v>
      </c>
      <c r="D66" s="215">
        <v>0</v>
      </c>
      <c r="E66" s="219" t="s">
        <v>7</v>
      </c>
      <c r="F66" s="138">
        <f>COUNTIF(E67:E68,"s")</f>
        <v>0</v>
      </c>
    </row>
    <row r="67" spans="1:6" s="12" customFormat="1" ht="30">
      <c r="A67" s="287"/>
      <c r="B67" s="21">
        <f t="shared" si="1"/>
        <v>53</v>
      </c>
      <c r="C67" s="52" t="s">
        <v>78</v>
      </c>
      <c r="D67" s="30">
        <v>5</v>
      </c>
      <c r="E67" s="241" t="s">
        <v>7</v>
      </c>
      <c r="F67" s="26" t="str">
        <f>IF(F66&gt;1,"ERROR, seleccionar només una S","")</f>
        <v/>
      </c>
    </row>
    <row r="68" spans="1:6" s="12" customFormat="1" thickBot="1">
      <c r="A68" s="287"/>
      <c r="B68" s="21">
        <f t="shared" si="1"/>
        <v>54</v>
      </c>
      <c r="C68" s="52" t="s">
        <v>79</v>
      </c>
      <c r="D68" s="31">
        <v>10</v>
      </c>
      <c r="E68" s="242" t="s">
        <v>7</v>
      </c>
      <c r="F68" s="255"/>
    </row>
    <row r="69" spans="1:6" s="12" customFormat="1" ht="60">
      <c r="A69" s="287"/>
      <c r="B69" s="21">
        <f t="shared" si="1"/>
        <v>55</v>
      </c>
      <c r="C69" s="51" t="s">
        <v>80</v>
      </c>
      <c r="D69" s="224">
        <v>0</v>
      </c>
      <c r="E69" s="209" t="s">
        <v>7</v>
      </c>
    </row>
    <row r="70" spans="1:6" s="12" customFormat="1" ht="30">
      <c r="A70" s="287"/>
      <c r="B70" s="21">
        <f t="shared" si="1"/>
        <v>56</v>
      </c>
      <c r="C70" s="51" t="s">
        <v>81</v>
      </c>
      <c r="D70" s="23">
        <v>0</v>
      </c>
      <c r="E70" s="201" t="s">
        <v>7</v>
      </c>
    </row>
    <row r="71" spans="1:6" s="12" customFormat="1" ht="30">
      <c r="A71" s="287"/>
      <c r="B71" s="21">
        <f t="shared" si="1"/>
        <v>57</v>
      </c>
      <c r="C71" s="51" t="s">
        <v>82</v>
      </c>
      <c r="D71" s="23">
        <v>0</v>
      </c>
      <c r="E71" s="201" t="s">
        <v>7</v>
      </c>
    </row>
    <row r="72" spans="1:6" s="12" customFormat="1" ht="15">
      <c r="A72" s="287"/>
      <c r="B72" s="21">
        <f t="shared" si="1"/>
        <v>58</v>
      </c>
      <c r="C72" s="51" t="s">
        <v>83</v>
      </c>
      <c r="D72" s="27">
        <v>20</v>
      </c>
      <c r="E72" s="201" t="s">
        <v>7</v>
      </c>
    </row>
    <row r="73" spans="1:6" s="12" customFormat="1" ht="45">
      <c r="A73" s="287"/>
      <c r="B73" s="21">
        <f t="shared" si="1"/>
        <v>59</v>
      </c>
      <c r="C73" s="22" t="s">
        <v>84</v>
      </c>
      <c r="D73" s="23">
        <v>0</v>
      </c>
      <c r="E73" s="201" t="s">
        <v>7</v>
      </c>
    </row>
    <row r="74" spans="1:6" s="12" customFormat="1" ht="15">
      <c r="A74" s="287"/>
      <c r="B74" s="21">
        <f t="shared" si="1"/>
        <v>60</v>
      </c>
      <c r="C74" s="51" t="s">
        <v>85</v>
      </c>
      <c r="D74" s="23">
        <v>0</v>
      </c>
      <c r="E74" s="201" t="s">
        <v>7</v>
      </c>
    </row>
    <row r="75" spans="1:6" s="12" customFormat="1" ht="15">
      <c r="A75" s="287"/>
      <c r="B75" s="21">
        <f t="shared" si="1"/>
        <v>61</v>
      </c>
      <c r="C75" s="51" t="s">
        <v>73</v>
      </c>
      <c r="D75" s="23">
        <v>0</v>
      </c>
      <c r="E75" s="201" t="s">
        <v>7</v>
      </c>
    </row>
    <row r="76" spans="1:6" s="12" customFormat="1" ht="30">
      <c r="A76" s="287"/>
      <c r="B76" s="21">
        <f t="shared" si="1"/>
        <v>62</v>
      </c>
      <c r="C76" s="51" t="s">
        <v>86</v>
      </c>
      <c r="D76" s="23">
        <v>0</v>
      </c>
      <c r="E76" s="201" t="s">
        <v>7</v>
      </c>
    </row>
    <row r="77" spans="1:6" s="12" customFormat="1" ht="60">
      <c r="A77" s="287"/>
      <c r="B77" s="21">
        <f t="shared" si="1"/>
        <v>63</v>
      </c>
      <c r="C77" s="51" t="s">
        <v>87</v>
      </c>
      <c r="D77" s="23">
        <v>0</v>
      </c>
      <c r="E77" s="201" t="s">
        <v>7</v>
      </c>
    </row>
    <row r="78" spans="1:6" s="12" customFormat="1" ht="60">
      <c r="A78" s="287"/>
      <c r="B78" s="21">
        <f t="shared" si="1"/>
        <v>64</v>
      </c>
      <c r="C78" s="51" t="s">
        <v>88</v>
      </c>
      <c r="D78" s="24">
        <v>10</v>
      </c>
      <c r="E78" s="201" t="s">
        <v>7</v>
      </c>
    </row>
    <row r="79" spans="1:6" s="12" customFormat="1" ht="15">
      <c r="A79" s="287"/>
      <c r="B79" s="21">
        <f t="shared" si="1"/>
        <v>65</v>
      </c>
      <c r="C79" s="51" t="s">
        <v>89</v>
      </c>
      <c r="D79" s="24">
        <v>5</v>
      </c>
      <c r="E79" s="201" t="s">
        <v>7</v>
      </c>
    </row>
    <row r="80" spans="1:6" s="12" customFormat="1" ht="15">
      <c r="A80" s="287"/>
      <c r="B80" s="21">
        <f t="shared" si="1"/>
        <v>66</v>
      </c>
      <c r="C80" s="51" t="s">
        <v>90</v>
      </c>
      <c r="D80" s="23">
        <v>0</v>
      </c>
      <c r="E80" s="201" t="s">
        <v>7</v>
      </c>
    </row>
    <row r="81" spans="1:5" s="12" customFormat="1" ht="15">
      <c r="A81" s="287"/>
      <c r="B81" s="21">
        <f t="shared" si="1"/>
        <v>67</v>
      </c>
      <c r="C81" s="51" t="s">
        <v>91</v>
      </c>
      <c r="D81" s="24">
        <v>5</v>
      </c>
      <c r="E81" s="201" t="s">
        <v>7</v>
      </c>
    </row>
    <row r="82" spans="1:5" s="12" customFormat="1" ht="15">
      <c r="A82" s="287"/>
      <c r="B82" s="21">
        <f t="shared" si="1"/>
        <v>68</v>
      </c>
      <c r="C82" s="51" t="s">
        <v>92</v>
      </c>
      <c r="D82" s="23">
        <v>0</v>
      </c>
      <c r="E82" s="201" t="s">
        <v>7</v>
      </c>
    </row>
    <row r="83" spans="1:5" s="12" customFormat="1" ht="15">
      <c r="A83" s="287"/>
      <c r="B83" s="21">
        <f t="shared" si="1"/>
        <v>69</v>
      </c>
      <c r="C83" s="51" t="s">
        <v>93</v>
      </c>
      <c r="D83" s="23">
        <v>0</v>
      </c>
      <c r="E83" s="201" t="s">
        <v>7</v>
      </c>
    </row>
    <row r="84" spans="1:5" s="12" customFormat="1" ht="15">
      <c r="A84" s="287"/>
      <c r="B84" s="21">
        <f t="shared" si="1"/>
        <v>70</v>
      </c>
      <c r="C84" s="51" t="s">
        <v>94</v>
      </c>
      <c r="D84" s="23">
        <v>0</v>
      </c>
      <c r="E84" s="201" t="s">
        <v>7</v>
      </c>
    </row>
    <row r="85" spans="1:5" s="12" customFormat="1" ht="15">
      <c r="A85" s="287"/>
      <c r="B85" s="21">
        <f t="shared" si="1"/>
        <v>71</v>
      </c>
      <c r="C85" s="51" t="s">
        <v>95</v>
      </c>
      <c r="D85" s="23">
        <v>0</v>
      </c>
      <c r="E85" s="201" t="s">
        <v>7</v>
      </c>
    </row>
    <row r="86" spans="1:5" s="12" customFormat="1" ht="15">
      <c r="A86" s="287"/>
      <c r="B86" s="21">
        <f t="shared" si="1"/>
        <v>72</v>
      </c>
      <c r="C86" s="51" t="s">
        <v>96</v>
      </c>
      <c r="D86" s="23">
        <v>0</v>
      </c>
      <c r="E86" s="201" t="s">
        <v>7</v>
      </c>
    </row>
    <row r="87" spans="1:5" s="12" customFormat="1" ht="15">
      <c r="A87" s="287"/>
      <c r="B87" s="21">
        <f t="shared" si="1"/>
        <v>73</v>
      </c>
      <c r="C87" s="51" t="s">
        <v>97</v>
      </c>
      <c r="D87" s="23">
        <v>0</v>
      </c>
      <c r="E87" s="201" t="s">
        <v>7</v>
      </c>
    </row>
    <row r="88" spans="1:5" s="12" customFormat="1" ht="15">
      <c r="A88" s="287"/>
      <c r="B88" s="21">
        <f t="shared" si="1"/>
        <v>74</v>
      </c>
      <c r="C88" s="51" t="s">
        <v>98</v>
      </c>
      <c r="D88" s="23">
        <v>0</v>
      </c>
      <c r="E88" s="201" t="s">
        <v>7</v>
      </c>
    </row>
    <row r="89" spans="1:5" s="12" customFormat="1" ht="15">
      <c r="A89" s="287"/>
      <c r="B89" s="21">
        <f t="shared" si="1"/>
        <v>75</v>
      </c>
      <c r="C89" s="51" t="s">
        <v>99</v>
      </c>
      <c r="D89" s="24">
        <v>5</v>
      </c>
      <c r="E89" s="201" t="s">
        <v>7</v>
      </c>
    </row>
    <row r="90" spans="1:5" s="12" customFormat="1" ht="15">
      <c r="A90" s="287"/>
      <c r="B90" s="21">
        <f t="shared" si="1"/>
        <v>76</v>
      </c>
      <c r="C90" s="51" t="s">
        <v>100</v>
      </c>
      <c r="D90" s="24">
        <v>5</v>
      </c>
      <c r="E90" s="201" t="s">
        <v>7</v>
      </c>
    </row>
    <row r="91" spans="1:5" s="12" customFormat="1" ht="15">
      <c r="A91" s="287"/>
      <c r="B91" s="21">
        <f t="shared" si="1"/>
        <v>77</v>
      </c>
      <c r="C91" s="51" t="s">
        <v>101</v>
      </c>
      <c r="D91" s="24">
        <v>5</v>
      </c>
      <c r="E91" s="201" t="s">
        <v>7</v>
      </c>
    </row>
    <row r="92" spans="1:5" s="12" customFormat="1" ht="15">
      <c r="A92" s="287"/>
      <c r="B92" s="21">
        <f t="shared" si="1"/>
        <v>78</v>
      </c>
      <c r="C92" s="51" t="s">
        <v>102</v>
      </c>
      <c r="D92" s="23">
        <v>0</v>
      </c>
      <c r="E92" s="201" t="s">
        <v>7</v>
      </c>
    </row>
    <row r="93" spans="1:5" s="12" customFormat="1" ht="15">
      <c r="A93" s="287"/>
      <c r="B93" s="21">
        <f t="shared" si="1"/>
        <v>79</v>
      </c>
      <c r="C93" s="51" t="s">
        <v>103</v>
      </c>
      <c r="D93" s="24">
        <v>5</v>
      </c>
      <c r="E93" s="201" t="s">
        <v>7</v>
      </c>
    </row>
    <row r="94" spans="1:5" s="12" customFormat="1" ht="15">
      <c r="A94" s="287"/>
      <c r="B94" s="21">
        <f t="shared" si="1"/>
        <v>80</v>
      </c>
      <c r="C94" s="51" t="s">
        <v>104</v>
      </c>
      <c r="D94" s="23">
        <v>0</v>
      </c>
      <c r="E94" s="201" t="s">
        <v>7</v>
      </c>
    </row>
    <row r="95" spans="1:5" s="12" customFormat="1" ht="15">
      <c r="A95" s="287"/>
      <c r="B95" s="21">
        <f t="shared" si="1"/>
        <v>81</v>
      </c>
      <c r="C95" s="54" t="s">
        <v>105</v>
      </c>
      <c r="D95" s="24">
        <v>5</v>
      </c>
      <c r="E95" s="201" t="s">
        <v>7</v>
      </c>
    </row>
    <row r="96" spans="1:5" s="12" customFormat="1" ht="15">
      <c r="A96" s="287"/>
      <c r="B96" s="21">
        <f t="shared" si="1"/>
        <v>82</v>
      </c>
      <c r="C96" s="54" t="s">
        <v>106</v>
      </c>
      <c r="D96" s="24">
        <v>5</v>
      </c>
      <c r="E96" s="201" t="s">
        <v>7</v>
      </c>
    </row>
    <row r="97" spans="1:6" s="12" customFormat="1" ht="15">
      <c r="A97" s="287"/>
      <c r="B97" s="21">
        <f t="shared" si="1"/>
        <v>83</v>
      </c>
      <c r="C97" s="54" t="s">
        <v>107</v>
      </c>
      <c r="D97" s="23">
        <v>0</v>
      </c>
      <c r="E97" s="201" t="s">
        <v>7</v>
      </c>
    </row>
    <row r="98" spans="1:6" s="12" customFormat="1" ht="45">
      <c r="A98" s="287"/>
      <c r="B98" s="21">
        <f t="shared" si="1"/>
        <v>84</v>
      </c>
      <c r="C98" s="54" t="s">
        <v>108</v>
      </c>
      <c r="D98" s="23">
        <v>0</v>
      </c>
      <c r="E98" s="201" t="s">
        <v>7</v>
      </c>
    </row>
    <row r="99" spans="1:6" s="12" customFormat="1" ht="75.75" thickBot="1">
      <c r="A99" s="288"/>
      <c r="B99" s="21">
        <f t="shared" ref="B99:B114" si="2">B98+1</f>
        <v>85</v>
      </c>
      <c r="C99" s="54" t="s">
        <v>109</v>
      </c>
      <c r="D99" s="218">
        <v>0</v>
      </c>
      <c r="E99" s="202" t="s">
        <v>7</v>
      </c>
      <c r="F99" s="138">
        <f>COUNTIF(E100:E101,"s")</f>
        <v>0</v>
      </c>
    </row>
    <row r="100" spans="1:6" s="12" customFormat="1" ht="15">
      <c r="A100" s="305" t="s">
        <v>110</v>
      </c>
      <c r="B100" s="21">
        <f t="shared" si="2"/>
        <v>86</v>
      </c>
      <c r="C100" s="52" t="s">
        <v>111</v>
      </c>
      <c r="D100" s="197">
        <v>5</v>
      </c>
      <c r="E100" s="131" t="s">
        <v>7</v>
      </c>
      <c r="F100" s="255" t="str">
        <f>IF(F99&gt;1,"ERROR, seleccionar només una S","")</f>
        <v/>
      </c>
    </row>
    <row r="101" spans="1:6" s="12" customFormat="1" thickBot="1">
      <c r="A101" s="305"/>
      <c r="B101" s="21">
        <f t="shared" si="2"/>
        <v>87</v>
      </c>
      <c r="C101" s="52" t="s">
        <v>112</v>
      </c>
      <c r="D101" s="198">
        <v>10</v>
      </c>
      <c r="E101" s="133" t="s">
        <v>7</v>
      </c>
      <c r="F101" s="26"/>
    </row>
    <row r="102" spans="1:6" s="12" customFormat="1" ht="15">
      <c r="A102" s="305" t="s">
        <v>113</v>
      </c>
      <c r="B102" s="21">
        <f t="shared" si="2"/>
        <v>88</v>
      </c>
      <c r="C102" s="51" t="s">
        <v>114</v>
      </c>
      <c r="D102" s="227">
        <v>20</v>
      </c>
      <c r="E102" s="209" t="s">
        <v>7</v>
      </c>
    </row>
    <row r="103" spans="1:6" s="12" customFormat="1" ht="15">
      <c r="A103" s="305"/>
      <c r="B103" s="21">
        <f t="shared" si="2"/>
        <v>89</v>
      </c>
      <c r="C103" s="51" t="s">
        <v>115</v>
      </c>
      <c r="D103" s="23">
        <v>0</v>
      </c>
      <c r="E103" s="201" t="s">
        <v>7</v>
      </c>
    </row>
    <row r="104" spans="1:6" s="12" customFormat="1" ht="15">
      <c r="A104" s="305"/>
      <c r="B104" s="21">
        <f t="shared" si="2"/>
        <v>90</v>
      </c>
      <c r="C104" s="51" t="s">
        <v>116</v>
      </c>
      <c r="D104" s="24">
        <v>20</v>
      </c>
      <c r="E104" s="201" t="s">
        <v>7</v>
      </c>
    </row>
    <row r="105" spans="1:6" s="12" customFormat="1" ht="15" customHeight="1">
      <c r="A105" s="302" t="s">
        <v>117</v>
      </c>
      <c r="B105" s="21">
        <f t="shared" si="2"/>
        <v>91</v>
      </c>
      <c r="C105" s="54" t="s">
        <v>118</v>
      </c>
      <c r="D105" s="24">
        <v>5</v>
      </c>
      <c r="E105" s="201" t="s">
        <v>7</v>
      </c>
    </row>
    <row r="106" spans="1:6" s="12" customFormat="1" ht="15" customHeight="1">
      <c r="A106" s="303"/>
      <c r="B106" s="21">
        <f t="shared" si="2"/>
        <v>92</v>
      </c>
      <c r="C106" s="54" t="s">
        <v>119</v>
      </c>
      <c r="D106" s="24">
        <v>5</v>
      </c>
      <c r="E106" s="201" t="s">
        <v>7</v>
      </c>
    </row>
    <row r="107" spans="1:6" s="12" customFormat="1" ht="15">
      <c r="A107" s="303"/>
      <c r="B107" s="21">
        <f t="shared" si="2"/>
        <v>93</v>
      </c>
      <c r="C107" s="225" t="s">
        <v>120</v>
      </c>
      <c r="D107" s="21">
        <v>5</v>
      </c>
      <c r="E107" s="201" t="s">
        <v>7</v>
      </c>
    </row>
    <row r="108" spans="1:6" s="12" customFormat="1" ht="15" customHeight="1">
      <c r="A108" s="303"/>
      <c r="B108" s="21">
        <f t="shared" si="2"/>
        <v>94</v>
      </c>
      <c r="C108" s="54" t="s">
        <v>121</v>
      </c>
      <c r="D108" s="24">
        <v>10</v>
      </c>
      <c r="E108" s="201" t="s">
        <v>7</v>
      </c>
    </row>
    <row r="109" spans="1:6" s="12" customFormat="1" ht="15">
      <c r="A109" s="303"/>
      <c r="B109" s="21">
        <f t="shared" si="2"/>
        <v>95</v>
      </c>
      <c r="C109" s="54" t="s">
        <v>122</v>
      </c>
      <c r="D109" s="24">
        <v>5</v>
      </c>
      <c r="E109" s="201" t="s">
        <v>7</v>
      </c>
    </row>
    <row r="110" spans="1:6" s="12" customFormat="1" ht="15" customHeight="1">
      <c r="A110" s="303"/>
      <c r="B110" s="21">
        <f t="shared" si="2"/>
        <v>96</v>
      </c>
      <c r="C110" s="54" t="s">
        <v>123</v>
      </c>
      <c r="D110" s="24">
        <v>5</v>
      </c>
      <c r="E110" s="201" t="s">
        <v>7</v>
      </c>
    </row>
    <row r="111" spans="1:6" s="12" customFormat="1" ht="15">
      <c r="A111" s="303"/>
      <c r="B111" s="21">
        <f t="shared" si="2"/>
        <v>97</v>
      </c>
      <c r="C111" s="54" t="s">
        <v>124</v>
      </c>
      <c r="D111" s="24">
        <v>5</v>
      </c>
      <c r="E111" s="201" t="s">
        <v>7</v>
      </c>
    </row>
    <row r="112" spans="1:6" s="12" customFormat="1" ht="30">
      <c r="A112" s="304"/>
      <c r="B112" s="21">
        <f t="shared" si="2"/>
        <v>98</v>
      </c>
      <c r="C112" s="54" t="s">
        <v>125</v>
      </c>
      <c r="D112" s="24">
        <v>5</v>
      </c>
      <c r="E112" s="201" t="s">
        <v>7</v>
      </c>
    </row>
    <row r="113" spans="1:6" s="12" customFormat="1" ht="15">
      <c r="A113" s="295" t="s">
        <v>34</v>
      </c>
      <c r="B113" s="21">
        <f t="shared" si="2"/>
        <v>99</v>
      </c>
      <c r="C113" s="54" t="s">
        <v>126</v>
      </c>
      <c r="D113" s="23">
        <v>0</v>
      </c>
      <c r="E113" s="201" t="s">
        <v>7</v>
      </c>
    </row>
    <row r="114" spans="1:6" s="12" customFormat="1" ht="15">
      <c r="A114" s="296"/>
      <c r="B114" s="21">
        <f t="shared" si="2"/>
        <v>100</v>
      </c>
      <c r="C114" s="226" t="s">
        <v>127</v>
      </c>
      <c r="D114" s="24">
        <v>5</v>
      </c>
      <c r="E114" s="201" t="s">
        <v>7</v>
      </c>
    </row>
    <row r="115" spans="1:6" s="12" customFormat="1" thickBot="1">
      <c r="A115" s="297"/>
      <c r="B115" s="33">
        <f>B114+1</f>
        <v>101</v>
      </c>
      <c r="C115" s="199" t="s">
        <v>128</v>
      </c>
      <c r="D115" s="56">
        <v>10</v>
      </c>
      <c r="E115" s="210" t="s">
        <v>7</v>
      </c>
    </row>
    <row r="116" spans="1:6" s="12" customFormat="1" thickBot="1">
      <c r="A116" s="129"/>
      <c r="B116" s="35"/>
      <c r="C116" s="167" t="s">
        <v>38</v>
      </c>
      <c r="D116" s="168">
        <f>SUMIF($E$33:$E$115,"=S",$D$33:$D$115)</f>
        <v>0</v>
      </c>
      <c r="E116" s="36"/>
    </row>
    <row r="117" spans="1:6" s="12" customFormat="1" thickBot="1">
      <c r="A117" s="129"/>
      <c r="B117" s="35"/>
      <c r="C117" s="165" t="s">
        <v>129</v>
      </c>
      <c r="D117" s="166">
        <f>SUMIF($E$33:$E$115,"S",D33:D115)</f>
        <v>0</v>
      </c>
      <c r="E117" s="36"/>
    </row>
    <row r="118" spans="1:6" s="12" customFormat="1" thickBot="1">
      <c r="A118" s="129"/>
      <c r="B118" s="35"/>
      <c r="C118" s="37"/>
      <c r="D118" s="164" t="e">
        <f>D117/D116</f>
        <v>#DIV/0!</v>
      </c>
      <c r="E118" s="57"/>
    </row>
    <row r="119" spans="1:6" s="12" customFormat="1" thickBot="1">
      <c r="A119" s="129"/>
      <c r="B119" s="35"/>
      <c r="C119" s="38"/>
      <c r="D119" s="39"/>
      <c r="E119" s="57"/>
    </row>
    <row r="120" spans="1:6" s="12" customFormat="1" thickBot="1">
      <c r="A120" s="129"/>
      <c r="B120" s="41"/>
      <c r="C120" s="169" t="s">
        <v>40</v>
      </c>
      <c r="D120" s="170">
        <f>COUNTIF(D33:D115,"=0")</f>
        <v>45</v>
      </c>
      <c r="E120" s="42"/>
    </row>
    <row r="121" spans="1:6" s="44" customFormat="1" thickBot="1">
      <c r="A121" s="129"/>
      <c r="B121" s="41"/>
      <c r="C121" s="172" t="s">
        <v>130</v>
      </c>
      <c r="D121" s="173">
        <f>COUNTIFS(D33:D115,"=0",$E$33:$E$115,"=S")</f>
        <v>0</v>
      </c>
      <c r="E121" s="46"/>
    </row>
    <row r="122" spans="1:6" s="44" customFormat="1" thickBot="1">
      <c r="A122" s="129"/>
      <c r="B122" s="41"/>
      <c r="C122" s="45"/>
      <c r="D122" s="171">
        <f>D121/D120</f>
        <v>0</v>
      </c>
      <c r="E122" s="46"/>
    </row>
    <row r="123" spans="1:6" s="12" customFormat="1" ht="15">
      <c r="A123" s="129"/>
      <c r="B123" s="58"/>
      <c r="C123" s="59"/>
      <c r="D123" s="39"/>
      <c r="E123" s="36"/>
    </row>
    <row r="124" spans="1:6" s="12" customFormat="1" thickBot="1">
      <c r="A124" s="129"/>
      <c r="B124" s="60"/>
      <c r="C124" s="61"/>
      <c r="D124" s="58"/>
      <c r="E124" s="62"/>
    </row>
    <row r="125" spans="1:6" s="12" customFormat="1" thickBot="1">
      <c r="A125" s="258" t="s">
        <v>131</v>
      </c>
      <c r="B125" s="259"/>
      <c r="C125" s="259"/>
      <c r="D125" s="259"/>
      <c r="E125" s="125"/>
    </row>
    <row r="126" spans="1:6" s="12" customFormat="1" ht="15" customHeight="1">
      <c r="A126" s="298" t="s">
        <v>132</v>
      </c>
      <c r="B126" s="18">
        <f>B115+1</f>
        <v>102</v>
      </c>
      <c r="C126" s="63" t="s">
        <v>133</v>
      </c>
      <c r="D126" s="136">
        <v>0</v>
      </c>
      <c r="E126" s="228" t="s">
        <v>7</v>
      </c>
    </row>
    <row r="127" spans="1:6" s="12" customFormat="1" thickBot="1">
      <c r="A127" s="299"/>
      <c r="B127" s="21">
        <f>B126+1</f>
        <v>103</v>
      </c>
      <c r="C127" s="55" t="s">
        <v>134</v>
      </c>
      <c r="D127" s="135">
        <v>0</v>
      </c>
      <c r="E127" s="248" t="s">
        <v>7</v>
      </c>
      <c r="F127" s="138">
        <f>COUNTIF(E128:E130,"s")</f>
        <v>0</v>
      </c>
    </row>
    <row r="128" spans="1:6" s="12" customFormat="1" ht="30">
      <c r="A128" s="299"/>
      <c r="B128" s="21">
        <f>B127+1</f>
        <v>104</v>
      </c>
      <c r="C128" s="55" t="s">
        <v>135</v>
      </c>
      <c r="D128" s="197">
        <v>5</v>
      </c>
      <c r="E128" s="241" t="s">
        <v>7</v>
      </c>
      <c r="F128" s="128" t="str">
        <f>IF(F127&gt;1,"ERROR, seleccionar només una S","")</f>
        <v/>
      </c>
    </row>
    <row r="129" spans="1:10" s="12" customFormat="1" ht="30">
      <c r="A129" s="299"/>
      <c r="B129" s="21">
        <f>B128+1</f>
        <v>105</v>
      </c>
      <c r="C129" s="55" t="s">
        <v>136</v>
      </c>
      <c r="D129" s="243">
        <v>10</v>
      </c>
      <c r="E129" s="244" t="s">
        <v>7</v>
      </c>
      <c r="F129" s="255"/>
    </row>
    <row r="130" spans="1:10" s="12" customFormat="1" ht="30.75" thickBot="1">
      <c r="A130" s="299"/>
      <c r="B130" s="21">
        <f>B129+1</f>
        <v>106</v>
      </c>
      <c r="C130" s="130" t="s">
        <v>137</v>
      </c>
      <c r="D130" s="31">
        <v>15</v>
      </c>
      <c r="E130" s="242" t="s">
        <v>7</v>
      </c>
      <c r="F130" s="255"/>
    </row>
    <row r="131" spans="1:10" s="12" customFormat="1" ht="30.75" thickBot="1">
      <c r="A131" s="299"/>
      <c r="B131" s="21">
        <f>B130+1</f>
        <v>107</v>
      </c>
      <c r="C131" s="137" t="s">
        <v>138</v>
      </c>
      <c r="D131" s="230">
        <v>0</v>
      </c>
      <c r="E131" s="229" t="s">
        <v>7</v>
      </c>
      <c r="G131" s="82"/>
      <c r="H131" s="82"/>
      <c r="I131" s="82"/>
      <c r="J131" s="82"/>
    </row>
    <row r="132" spans="1:10" s="12" customFormat="1" ht="15.75" customHeight="1" thickBot="1">
      <c r="A132" s="290" t="s">
        <v>139</v>
      </c>
      <c r="B132" s="291"/>
      <c r="C132" s="291"/>
      <c r="D132" s="174"/>
      <c r="E132" s="231" t="s">
        <v>7</v>
      </c>
      <c r="F132" s="139"/>
      <c r="G132" s="44"/>
      <c r="H132" s="44"/>
      <c r="I132" s="44"/>
    </row>
    <row r="133" spans="1:10" s="12" customFormat="1" ht="30" customHeight="1">
      <c r="A133" s="307" t="s">
        <v>140</v>
      </c>
      <c r="B133" s="18">
        <f>B131+1</f>
        <v>108</v>
      </c>
      <c r="C133" s="50" t="s">
        <v>141</v>
      </c>
      <c r="D133" s="217">
        <v>0</v>
      </c>
      <c r="E133" s="201" t="s">
        <v>7</v>
      </c>
      <c r="G133" s="82"/>
      <c r="H133" s="82"/>
      <c r="I133" s="82"/>
      <c r="J133" s="82"/>
    </row>
    <row r="134" spans="1:10" s="12" customFormat="1" thickBot="1">
      <c r="A134" s="273"/>
      <c r="B134" s="21">
        <f>B133+1</f>
        <v>109</v>
      </c>
      <c r="C134" s="51" t="s">
        <v>142</v>
      </c>
      <c r="D134" s="218">
        <v>0</v>
      </c>
      <c r="E134" s="201" t="s">
        <v>7</v>
      </c>
      <c r="F134" s="138">
        <f>COUNTIF(E135:E137,"s")</f>
        <v>0</v>
      </c>
      <c r="G134" s="82"/>
      <c r="H134" s="82"/>
      <c r="I134" s="82"/>
      <c r="J134" s="82"/>
    </row>
    <row r="135" spans="1:10" s="12" customFormat="1" ht="30">
      <c r="A135" s="273"/>
      <c r="B135" s="21">
        <f>B134+1</f>
        <v>110</v>
      </c>
      <c r="C135" s="25" t="s">
        <v>143</v>
      </c>
      <c r="D135" s="30">
        <v>5</v>
      </c>
      <c r="E135" s="241" t="s">
        <v>7</v>
      </c>
      <c r="F135" s="128" t="str">
        <f>IF(F134&gt;1,"ERROR, seleccionar només una S","")</f>
        <v/>
      </c>
      <c r="G135" s="82"/>
      <c r="H135" s="82"/>
      <c r="I135" s="82"/>
      <c r="J135" s="82"/>
    </row>
    <row r="136" spans="1:10" s="12" customFormat="1" ht="30">
      <c r="A136" s="273"/>
      <c r="B136" s="21">
        <f>B135+1</f>
        <v>111</v>
      </c>
      <c r="C136" s="25" t="s">
        <v>144</v>
      </c>
      <c r="D136" s="245">
        <v>10</v>
      </c>
      <c r="E136" s="132" t="s">
        <v>7</v>
      </c>
      <c r="F136" s="255"/>
      <c r="G136" s="82"/>
      <c r="H136" s="82"/>
      <c r="I136" s="82"/>
      <c r="J136" s="82"/>
    </row>
    <row r="137" spans="1:10" s="12" customFormat="1" ht="30.75" thickBot="1">
      <c r="A137" s="273"/>
      <c r="B137" s="21">
        <f>B136+1</f>
        <v>112</v>
      </c>
      <c r="C137" s="25" t="s">
        <v>145</v>
      </c>
      <c r="D137" s="31">
        <v>15</v>
      </c>
      <c r="E137" s="242" t="s">
        <v>7</v>
      </c>
      <c r="F137" s="255"/>
      <c r="G137" s="82"/>
      <c r="H137" s="82"/>
      <c r="I137" s="82"/>
      <c r="J137" s="82"/>
    </row>
    <row r="138" spans="1:10" s="12" customFormat="1" ht="45.75" thickBot="1">
      <c r="A138" s="277"/>
      <c r="B138" s="21">
        <f>B137+1</f>
        <v>113</v>
      </c>
      <c r="C138" s="69" t="s">
        <v>146</v>
      </c>
      <c r="D138" s="230">
        <v>0</v>
      </c>
      <c r="E138" s="201" t="s">
        <v>7</v>
      </c>
      <c r="G138" s="82"/>
      <c r="H138" s="82"/>
      <c r="I138" s="82"/>
      <c r="J138" s="82"/>
    </row>
    <row r="139" spans="1:10" s="12" customFormat="1" ht="15.75" customHeight="1" thickBot="1">
      <c r="A139" s="290" t="s">
        <v>147</v>
      </c>
      <c r="B139" s="291"/>
      <c r="C139" s="291"/>
      <c r="D139" s="249"/>
      <c r="E139" s="200" t="s">
        <v>7</v>
      </c>
      <c r="F139" s="139">
        <f>COUNTIF(E140:E142,"s")</f>
        <v>0</v>
      </c>
      <c r="G139" s="44"/>
      <c r="H139" s="44"/>
      <c r="I139" s="44"/>
    </row>
    <row r="140" spans="1:10" s="12" customFormat="1" ht="15">
      <c r="A140" s="273" t="s">
        <v>148</v>
      </c>
      <c r="B140" s="18">
        <f>B138+1</f>
        <v>114</v>
      </c>
      <c r="C140" s="76" t="s">
        <v>149</v>
      </c>
      <c r="D140" s="197">
        <v>10</v>
      </c>
      <c r="E140" s="241" t="s">
        <v>7</v>
      </c>
      <c r="F140" s="128" t="str">
        <f>IF(F139&gt;1,"ERROR, seleccionar només una S","")</f>
        <v/>
      </c>
    </row>
    <row r="141" spans="1:10" s="12" customFormat="1" ht="15">
      <c r="A141" s="273"/>
      <c r="B141" s="21">
        <f>B140+1</f>
        <v>115</v>
      </c>
      <c r="C141" s="28" t="s">
        <v>150</v>
      </c>
      <c r="D141" s="153">
        <v>15</v>
      </c>
      <c r="E141" s="244" t="s">
        <v>7</v>
      </c>
      <c r="F141" s="128"/>
    </row>
    <row r="142" spans="1:10" s="12" customFormat="1" thickBot="1">
      <c r="A142" s="273"/>
      <c r="B142" s="21">
        <f>B141+1</f>
        <v>116</v>
      </c>
      <c r="C142" s="28" t="s">
        <v>151</v>
      </c>
      <c r="D142" s="198">
        <v>20</v>
      </c>
      <c r="E142" s="250" t="s">
        <v>7</v>
      </c>
      <c r="F142" s="255"/>
    </row>
    <row r="143" spans="1:10" s="12" customFormat="1" ht="15" customHeight="1" thickBot="1">
      <c r="A143" s="273"/>
      <c r="B143" s="292" t="s">
        <v>152</v>
      </c>
      <c r="C143" s="293"/>
      <c r="D143" s="294"/>
      <c r="E143" s="263"/>
    </row>
    <row r="144" spans="1:10" s="12" customFormat="1" ht="15">
      <c r="A144" s="273"/>
      <c r="B144" s="21">
        <f>B142+1</f>
        <v>117</v>
      </c>
      <c r="C144" s="64" t="s">
        <v>153</v>
      </c>
      <c r="D144" s="217">
        <v>0</v>
      </c>
      <c r="E144" s="201" t="s">
        <v>7</v>
      </c>
    </row>
    <row r="145" spans="1:6" s="12" customFormat="1" ht="15">
      <c r="A145" s="273"/>
      <c r="B145" s="21">
        <f>B144+1</f>
        <v>118</v>
      </c>
      <c r="C145" s="64" t="s">
        <v>154</v>
      </c>
      <c r="D145" s="23">
        <v>0</v>
      </c>
      <c r="E145" s="201" t="s">
        <v>7</v>
      </c>
    </row>
    <row r="146" spans="1:6" s="12" customFormat="1" ht="15">
      <c r="A146" s="273"/>
      <c r="B146" s="21">
        <f t="shared" ref="B146:B174" si="3">B145+1</f>
        <v>119</v>
      </c>
      <c r="C146" s="64" t="s">
        <v>155</v>
      </c>
      <c r="D146" s="23">
        <v>0</v>
      </c>
      <c r="E146" s="201" t="s">
        <v>7</v>
      </c>
    </row>
    <row r="147" spans="1:6" s="12" customFormat="1" ht="15">
      <c r="A147" s="273"/>
      <c r="B147" s="21">
        <f t="shared" si="3"/>
        <v>120</v>
      </c>
      <c r="C147" s="64" t="s">
        <v>156</v>
      </c>
      <c r="D147" s="23">
        <v>0</v>
      </c>
      <c r="E147" s="201" t="s">
        <v>7</v>
      </c>
    </row>
    <row r="148" spans="1:6" s="12" customFormat="1" ht="15">
      <c r="A148" s="273"/>
      <c r="B148" s="21">
        <f t="shared" si="3"/>
        <v>121</v>
      </c>
      <c r="C148" s="64" t="s">
        <v>157</v>
      </c>
      <c r="D148" s="23">
        <v>0</v>
      </c>
      <c r="E148" s="201" t="s">
        <v>7</v>
      </c>
    </row>
    <row r="149" spans="1:6" s="12" customFormat="1" ht="15">
      <c r="A149" s="273"/>
      <c r="B149" s="21">
        <f t="shared" si="3"/>
        <v>122</v>
      </c>
      <c r="C149" s="64" t="s">
        <v>158</v>
      </c>
      <c r="D149" s="53">
        <v>0</v>
      </c>
      <c r="E149" s="201" t="s">
        <v>7</v>
      </c>
    </row>
    <row r="150" spans="1:6" s="12" customFormat="1" ht="15">
      <c r="A150" s="273"/>
      <c r="B150" s="21">
        <f t="shared" si="3"/>
        <v>123</v>
      </c>
      <c r="C150" s="65" t="s">
        <v>159</v>
      </c>
      <c r="D150" s="53">
        <v>0</v>
      </c>
      <c r="E150" s="201" t="s">
        <v>7</v>
      </c>
    </row>
    <row r="151" spans="1:6" s="12" customFormat="1" ht="15">
      <c r="A151" s="273"/>
      <c r="B151" s="21">
        <f t="shared" si="3"/>
        <v>124</v>
      </c>
      <c r="C151" s="65" t="s">
        <v>160</v>
      </c>
      <c r="D151" s="66">
        <v>5</v>
      </c>
      <c r="E151" s="201" t="s">
        <v>7</v>
      </c>
    </row>
    <row r="152" spans="1:6" s="12" customFormat="1" ht="15">
      <c r="A152" s="273"/>
      <c r="B152" s="21">
        <f t="shared" si="3"/>
        <v>125</v>
      </c>
      <c r="C152" s="65" t="s">
        <v>161</v>
      </c>
      <c r="D152" s="21">
        <v>2</v>
      </c>
      <c r="E152" s="201" t="s">
        <v>7</v>
      </c>
    </row>
    <row r="153" spans="1:6" s="12" customFormat="1" thickBot="1">
      <c r="A153" s="273"/>
      <c r="B153" s="21">
        <f t="shared" si="3"/>
        <v>126</v>
      </c>
      <c r="C153" s="65" t="s">
        <v>162</v>
      </c>
      <c r="D153" s="232">
        <v>0</v>
      </c>
      <c r="E153" s="201" t="s">
        <v>7</v>
      </c>
      <c r="F153" s="138">
        <f>COUNTIF(E154:E155,"s")</f>
        <v>0</v>
      </c>
    </row>
    <row r="154" spans="1:6" s="12" customFormat="1" ht="15">
      <c r="A154" s="273"/>
      <c r="B154" s="21">
        <f t="shared" si="3"/>
        <v>127</v>
      </c>
      <c r="C154" s="65" t="s">
        <v>163</v>
      </c>
      <c r="D154" s="30">
        <v>1</v>
      </c>
      <c r="E154" s="241" t="s">
        <v>7</v>
      </c>
      <c r="F154" s="128" t="str">
        <f>IF(F153&gt;1,"ERROR, seleccionar només una S","")</f>
        <v/>
      </c>
    </row>
    <row r="155" spans="1:6" s="12" customFormat="1" thickBot="1">
      <c r="A155" s="273"/>
      <c r="B155" s="21">
        <f t="shared" si="3"/>
        <v>128</v>
      </c>
      <c r="C155" s="65" t="s">
        <v>164</v>
      </c>
      <c r="D155" s="154">
        <v>2</v>
      </c>
      <c r="E155" s="242" t="s">
        <v>7</v>
      </c>
      <c r="F155" s="256"/>
    </row>
    <row r="156" spans="1:6" s="12" customFormat="1" ht="15">
      <c r="A156" s="273"/>
      <c r="B156" s="21">
        <f t="shared" si="3"/>
        <v>129</v>
      </c>
      <c r="C156" s="64" t="s">
        <v>165</v>
      </c>
      <c r="D156" s="227">
        <v>1</v>
      </c>
      <c r="E156" s="209" t="s">
        <v>7</v>
      </c>
      <c r="F156" s="127"/>
    </row>
    <row r="157" spans="1:6" s="12" customFormat="1" ht="15">
      <c r="A157" s="273"/>
      <c r="B157" s="21">
        <f t="shared" si="3"/>
        <v>130</v>
      </c>
      <c r="C157" s="64" t="s">
        <v>166</v>
      </c>
      <c r="D157" s="24">
        <v>1</v>
      </c>
      <c r="E157" s="201" t="s">
        <v>7</v>
      </c>
      <c r="F157" s="127"/>
    </row>
    <row r="158" spans="1:6" s="12" customFormat="1" ht="15">
      <c r="A158" s="273"/>
      <c r="B158" s="21">
        <f t="shared" si="3"/>
        <v>131</v>
      </c>
      <c r="C158" s="64" t="s">
        <v>167</v>
      </c>
      <c r="D158" s="24">
        <v>1</v>
      </c>
      <c r="E158" s="201" t="s">
        <v>7</v>
      </c>
      <c r="F158" s="127"/>
    </row>
    <row r="159" spans="1:6" s="12" customFormat="1" ht="15">
      <c r="A159" s="273"/>
      <c r="B159" s="21">
        <f t="shared" si="3"/>
        <v>132</v>
      </c>
      <c r="C159" s="64" t="s">
        <v>168</v>
      </c>
      <c r="D159" s="24">
        <v>1</v>
      </c>
      <c r="E159" s="201" t="s">
        <v>7</v>
      </c>
      <c r="F159" s="127"/>
    </row>
    <row r="160" spans="1:6" s="12" customFormat="1" thickBot="1">
      <c r="A160" s="273"/>
      <c r="B160" s="21">
        <f t="shared" si="3"/>
        <v>133</v>
      </c>
      <c r="C160" s="64" t="s">
        <v>169</v>
      </c>
      <c r="D160" s="233">
        <v>1</v>
      </c>
      <c r="E160" s="202" t="s">
        <v>7</v>
      </c>
      <c r="F160" s="140">
        <f>COUNTIF(E161:E163,"s")</f>
        <v>0</v>
      </c>
    </row>
    <row r="161" spans="1:9" s="12" customFormat="1" ht="15">
      <c r="A161" s="273"/>
      <c r="B161" s="21">
        <f t="shared" si="3"/>
        <v>134</v>
      </c>
      <c r="C161" s="65" t="s">
        <v>170</v>
      </c>
      <c r="D161" s="30">
        <v>1</v>
      </c>
      <c r="E161" s="241" t="s">
        <v>7</v>
      </c>
      <c r="F161" s="128" t="str">
        <f>IF(F160&gt;1,"ERROR, seleccionar només una S","")</f>
        <v/>
      </c>
    </row>
    <row r="162" spans="1:9" s="12" customFormat="1" ht="15">
      <c r="A162" s="273"/>
      <c r="B162" s="21">
        <f t="shared" si="3"/>
        <v>135</v>
      </c>
      <c r="C162" s="65" t="s">
        <v>171</v>
      </c>
      <c r="D162" s="155">
        <v>2</v>
      </c>
      <c r="E162" s="244" t="s">
        <v>7</v>
      </c>
      <c r="F162" s="128"/>
    </row>
    <row r="163" spans="1:9" s="12" customFormat="1" thickBot="1">
      <c r="A163" s="273"/>
      <c r="B163" s="21">
        <f t="shared" si="3"/>
        <v>136</v>
      </c>
      <c r="C163" s="65" t="s">
        <v>172</v>
      </c>
      <c r="D163" s="246">
        <v>3</v>
      </c>
      <c r="E163" s="133" t="s">
        <v>7</v>
      </c>
      <c r="F163" s="140">
        <f>COUNTIF(E164:E166,"s")</f>
        <v>0</v>
      </c>
    </row>
    <row r="164" spans="1:9" s="12" customFormat="1" ht="15">
      <c r="A164" s="273"/>
      <c r="B164" s="21">
        <f t="shared" si="3"/>
        <v>137</v>
      </c>
      <c r="C164" s="65" t="s">
        <v>173</v>
      </c>
      <c r="D164" s="30">
        <v>1</v>
      </c>
      <c r="E164" s="241" t="s">
        <v>7</v>
      </c>
      <c r="F164" s="128" t="str">
        <f>IF(F163&gt;1,"ERROR, seleccionar només una S","")</f>
        <v/>
      </c>
    </row>
    <row r="165" spans="1:9" s="12" customFormat="1" ht="15">
      <c r="A165" s="273"/>
      <c r="B165" s="21">
        <f t="shared" si="3"/>
        <v>138</v>
      </c>
      <c r="C165" s="65" t="s">
        <v>174</v>
      </c>
      <c r="D165" s="155">
        <v>2</v>
      </c>
      <c r="E165" s="244" t="s">
        <v>7</v>
      </c>
      <c r="F165" s="256"/>
    </row>
    <row r="166" spans="1:9" s="12" customFormat="1" thickBot="1">
      <c r="A166" s="273"/>
      <c r="B166" s="21">
        <f t="shared" si="3"/>
        <v>139</v>
      </c>
      <c r="C166" s="28" t="s">
        <v>175</v>
      </c>
      <c r="D166" s="154">
        <v>3</v>
      </c>
      <c r="E166" s="242" t="s">
        <v>7</v>
      </c>
      <c r="F166" s="140">
        <f>COUNTIF(E167:E169,"s")</f>
        <v>0</v>
      </c>
    </row>
    <row r="167" spans="1:9" s="12" customFormat="1" ht="15">
      <c r="A167" s="273"/>
      <c r="B167" s="21">
        <f t="shared" si="3"/>
        <v>140</v>
      </c>
      <c r="C167" s="65" t="s">
        <v>176</v>
      </c>
      <c r="D167" s="30">
        <v>1</v>
      </c>
      <c r="E167" s="241" t="s">
        <v>7</v>
      </c>
      <c r="F167" s="128" t="str">
        <f>IF(F166&gt;1,"ERROR, seleccionar només una S","")</f>
        <v/>
      </c>
    </row>
    <row r="168" spans="1:9" s="12" customFormat="1" ht="15">
      <c r="A168" s="273"/>
      <c r="B168" s="21">
        <f t="shared" si="3"/>
        <v>141</v>
      </c>
      <c r="C168" s="28" t="s">
        <v>177</v>
      </c>
      <c r="D168" s="247">
        <v>2</v>
      </c>
      <c r="E168" s="132" t="s">
        <v>7</v>
      </c>
      <c r="F168" s="256"/>
    </row>
    <row r="169" spans="1:9" s="12" customFormat="1" thickBot="1">
      <c r="A169" s="273"/>
      <c r="B169" s="21">
        <f t="shared" si="3"/>
        <v>142</v>
      </c>
      <c r="C169" s="28" t="s">
        <v>178</v>
      </c>
      <c r="D169" s="154">
        <v>3</v>
      </c>
      <c r="E169" s="242" t="s">
        <v>7</v>
      </c>
      <c r="F169" s="128" t="str">
        <f>IF(F168&gt;1,"ERROR, seleccionar només una S","")</f>
        <v/>
      </c>
    </row>
    <row r="170" spans="1:9" s="12" customFormat="1" ht="30">
      <c r="A170" s="273"/>
      <c r="B170" s="21">
        <f t="shared" si="3"/>
        <v>143</v>
      </c>
      <c r="C170" s="1" t="s">
        <v>179</v>
      </c>
      <c r="D170" s="235">
        <v>10</v>
      </c>
      <c r="E170" s="209" t="s">
        <v>7</v>
      </c>
    </row>
    <row r="171" spans="1:9" s="12" customFormat="1" ht="60">
      <c r="A171" s="273"/>
      <c r="B171" s="21">
        <f t="shared" si="3"/>
        <v>144</v>
      </c>
      <c r="C171" s="1" t="s">
        <v>180</v>
      </c>
      <c r="D171" s="236">
        <v>10</v>
      </c>
      <c r="E171" s="209" t="s">
        <v>7</v>
      </c>
    </row>
    <row r="172" spans="1:9" s="12" customFormat="1" ht="15">
      <c r="A172" s="273"/>
      <c r="B172" s="21">
        <f t="shared" si="3"/>
        <v>145</v>
      </c>
      <c r="C172" s="29" t="s">
        <v>181</v>
      </c>
      <c r="D172" s="236">
        <v>10</v>
      </c>
      <c r="E172" s="209" t="s">
        <v>7</v>
      </c>
    </row>
    <row r="173" spans="1:9" s="12" customFormat="1" ht="30">
      <c r="A173" s="273"/>
      <c r="B173" s="21">
        <f t="shared" si="3"/>
        <v>146</v>
      </c>
      <c r="C173" s="29" t="s">
        <v>182</v>
      </c>
      <c r="D173" s="24">
        <v>5</v>
      </c>
      <c r="E173" s="201" t="s">
        <v>7</v>
      </c>
    </row>
    <row r="174" spans="1:9" s="12" customFormat="1" ht="45.75" thickBot="1">
      <c r="A174" s="273"/>
      <c r="B174" s="21">
        <f t="shared" si="3"/>
        <v>147</v>
      </c>
      <c r="C174" s="69" t="s">
        <v>183</v>
      </c>
      <c r="D174" s="53">
        <v>0</v>
      </c>
      <c r="E174" s="201" t="s">
        <v>7</v>
      </c>
    </row>
    <row r="175" spans="1:9" s="12" customFormat="1" ht="15.75" customHeight="1" thickBot="1">
      <c r="A175" s="290" t="s">
        <v>184</v>
      </c>
      <c r="B175" s="291"/>
      <c r="C175" s="291"/>
      <c r="D175" s="237"/>
      <c r="E175" s="234" t="s">
        <v>7</v>
      </c>
      <c r="F175" s="139"/>
      <c r="G175" s="44"/>
      <c r="H175" s="44"/>
      <c r="I175" s="44"/>
    </row>
    <row r="176" spans="1:9" s="12" customFormat="1" ht="60">
      <c r="A176" s="261" t="s">
        <v>185</v>
      </c>
      <c r="B176" s="18">
        <f>B174+1</f>
        <v>148</v>
      </c>
      <c r="C176" s="19" t="s">
        <v>186</v>
      </c>
      <c r="D176" s="217">
        <v>0</v>
      </c>
      <c r="E176" s="201" t="s">
        <v>7</v>
      </c>
    </row>
    <row r="177" spans="1:5" s="12" customFormat="1" ht="30">
      <c r="A177" s="260" t="s">
        <v>13</v>
      </c>
      <c r="B177" s="21">
        <f>B176+1</f>
        <v>149</v>
      </c>
      <c r="C177" s="22" t="s">
        <v>142</v>
      </c>
      <c r="D177" s="23">
        <v>0</v>
      </c>
      <c r="E177" s="201" t="s">
        <v>7</v>
      </c>
    </row>
    <row r="178" spans="1:5" s="12" customFormat="1" ht="30" customHeight="1">
      <c r="A178" s="289" t="s">
        <v>187</v>
      </c>
      <c r="B178" s="21">
        <f t="shared" ref="B178:B206" si="4">B177+1</f>
        <v>150</v>
      </c>
      <c r="C178" s="29" t="s">
        <v>188</v>
      </c>
      <c r="D178" s="23">
        <v>0</v>
      </c>
      <c r="E178" s="201" t="s">
        <v>7</v>
      </c>
    </row>
    <row r="179" spans="1:5" s="12" customFormat="1" ht="30">
      <c r="A179" s="287"/>
      <c r="B179" s="21">
        <f t="shared" si="4"/>
        <v>151</v>
      </c>
      <c r="C179" s="29" t="s">
        <v>189</v>
      </c>
      <c r="D179" s="23">
        <v>0</v>
      </c>
      <c r="E179" s="201" t="s">
        <v>7</v>
      </c>
    </row>
    <row r="180" spans="1:5" s="12" customFormat="1" ht="15">
      <c r="A180" s="287"/>
      <c r="B180" s="21">
        <f t="shared" si="4"/>
        <v>152</v>
      </c>
      <c r="C180" s="29" t="s">
        <v>190</v>
      </c>
      <c r="D180" s="23">
        <v>0</v>
      </c>
      <c r="E180" s="201" t="s">
        <v>7</v>
      </c>
    </row>
    <row r="181" spans="1:5" s="12" customFormat="1" ht="15">
      <c r="A181" s="287"/>
      <c r="B181" s="21">
        <f t="shared" si="4"/>
        <v>153</v>
      </c>
      <c r="C181" s="29" t="s">
        <v>191</v>
      </c>
      <c r="D181" s="222">
        <v>5</v>
      </c>
      <c r="E181" s="201" t="s">
        <v>7</v>
      </c>
    </row>
    <row r="182" spans="1:5" s="12" customFormat="1" ht="15">
      <c r="A182" s="287"/>
      <c r="B182" s="21">
        <f t="shared" si="4"/>
        <v>154</v>
      </c>
      <c r="C182" s="29" t="s">
        <v>192</v>
      </c>
      <c r="D182" s="24">
        <v>5</v>
      </c>
      <c r="E182" s="201" t="s">
        <v>7</v>
      </c>
    </row>
    <row r="183" spans="1:5" s="12" customFormat="1" ht="30">
      <c r="A183" s="287"/>
      <c r="B183" s="21">
        <f t="shared" si="4"/>
        <v>155</v>
      </c>
      <c r="C183" s="29" t="s">
        <v>193</v>
      </c>
      <c r="D183" s="24">
        <v>10</v>
      </c>
      <c r="E183" s="201" t="s">
        <v>7</v>
      </c>
    </row>
    <row r="184" spans="1:5" s="12" customFormat="1" ht="30">
      <c r="A184" s="287"/>
      <c r="B184" s="21">
        <f t="shared" si="4"/>
        <v>156</v>
      </c>
      <c r="C184" s="29" t="s">
        <v>194</v>
      </c>
      <c r="D184" s="24">
        <v>10</v>
      </c>
      <c r="E184" s="201" t="s">
        <v>7</v>
      </c>
    </row>
    <row r="185" spans="1:5" s="12" customFormat="1" ht="45">
      <c r="A185" s="287"/>
      <c r="B185" s="21">
        <f t="shared" si="4"/>
        <v>157</v>
      </c>
      <c r="C185" s="29" t="s">
        <v>195</v>
      </c>
      <c r="D185" s="24">
        <v>10</v>
      </c>
      <c r="E185" s="201" t="s">
        <v>7</v>
      </c>
    </row>
    <row r="186" spans="1:5" s="12" customFormat="1" ht="15">
      <c r="A186" s="287"/>
      <c r="B186" s="21">
        <f t="shared" si="4"/>
        <v>158</v>
      </c>
      <c r="C186" s="29" t="s">
        <v>196</v>
      </c>
      <c r="D186" s="24">
        <v>10</v>
      </c>
      <c r="E186" s="201" t="s">
        <v>7</v>
      </c>
    </row>
    <row r="187" spans="1:5" s="12" customFormat="1" ht="15">
      <c r="A187" s="287"/>
      <c r="B187" s="21">
        <f t="shared" si="4"/>
        <v>159</v>
      </c>
      <c r="C187" s="67" t="s">
        <v>197</v>
      </c>
      <c r="D187" s="24">
        <v>5</v>
      </c>
      <c r="E187" s="201" t="s">
        <v>7</v>
      </c>
    </row>
    <row r="188" spans="1:5" s="12" customFormat="1" ht="30">
      <c r="A188" s="287"/>
      <c r="B188" s="21">
        <f t="shared" si="4"/>
        <v>160</v>
      </c>
      <c r="C188" s="54" t="s">
        <v>198</v>
      </c>
      <c r="D188" s="24">
        <v>5</v>
      </c>
      <c r="E188" s="201" t="s">
        <v>7</v>
      </c>
    </row>
    <row r="189" spans="1:5" s="12" customFormat="1" ht="45.75" thickBot="1">
      <c r="A189" s="306"/>
      <c r="B189" s="33">
        <f t="shared" si="4"/>
        <v>161</v>
      </c>
      <c r="C189" s="199" t="s">
        <v>199</v>
      </c>
      <c r="D189" s="238">
        <v>0</v>
      </c>
      <c r="E189" s="201" t="s">
        <v>7</v>
      </c>
    </row>
    <row r="190" spans="1:5" s="12" customFormat="1" ht="15">
      <c r="A190" s="273" t="s">
        <v>200</v>
      </c>
      <c r="B190" s="18">
        <f t="shared" si="4"/>
        <v>162</v>
      </c>
      <c r="C190" s="63" t="s">
        <v>201</v>
      </c>
      <c r="D190" s="27">
        <v>5</v>
      </c>
      <c r="E190" s="209" t="s">
        <v>7</v>
      </c>
    </row>
    <row r="191" spans="1:5" s="12" customFormat="1" ht="15">
      <c r="A191" s="274"/>
      <c r="B191" s="21">
        <f t="shared" si="4"/>
        <v>163</v>
      </c>
      <c r="C191" s="29" t="s">
        <v>202</v>
      </c>
      <c r="D191" s="24">
        <v>5</v>
      </c>
      <c r="E191" s="201" t="s">
        <v>7</v>
      </c>
    </row>
    <row r="192" spans="1:5" s="12" customFormat="1" ht="30" customHeight="1">
      <c r="A192" s="275" t="s">
        <v>20</v>
      </c>
      <c r="B192" s="21">
        <f t="shared" si="4"/>
        <v>164</v>
      </c>
      <c r="C192" s="22" t="s">
        <v>203</v>
      </c>
      <c r="D192" s="23">
        <v>0</v>
      </c>
      <c r="E192" s="201" t="s">
        <v>7</v>
      </c>
    </row>
    <row r="193" spans="1:6" s="12" customFormat="1" ht="30" customHeight="1">
      <c r="A193" s="273"/>
      <c r="B193" s="21">
        <f t="shared" si="4"/>
        <v>165</v>
      </c>
      <c r="C193" s="32" t="s">
        <v>142</v>
      </c>
      <c r="D193" s="53">
        <v>0</v>
      </c>
      <c r="E193" s="201" t="s">
        <v>7</v>
      </c>
    </row>
    <row r="194" spans="1:6" s="12" customFormat="1" ht="30">
      <c r="A194" s="273"/>
      <c r="B194" s="21">
        <f t="shared" si="4"/>
        <v>166</v>
      </c>
      <c r="C194" s="29" t="s">
        <v>204</v>
      </c>
      <c r="D194" s="23">
        <v>0</v>
      </c>
      <c r="E194" s="201" t="s">
        <v>7</v>
      </c>
    </row>
    <row r="195" spans="1:6" s="12" customFormat="1" ht="15">
      <c r="A195" s="273"/>
      <c r="B195" s="21">
        <f t="shared" si="4"/>
        <v>167</v>
      </c>
      <c r="C195" s="55" t="s">
        <v>205</v>
      </c>
      <c r="D195" s="23">
        <v>0</v>
      </c>
      <c r="E195" s="201" t="s">
        <v>7</v>
      </c>
      <c r="F195" s="138">
        <f>COUNTIF(E196:E196,"s")</f>
        <v>0</v>
      </c>
    </row>
    <row r="196" spans="1:6" s="12" customFormat="1" ht="15">
      <c r="A196" s="273"/>
      <c r="B196" s="21">
        <f t="shared" si="4"/>
        <v>168</v>
      </c>
      <c r="C196" s="55" t="s">
        <v>206</v>
      </c>
      <c r="D196" s="21">
        <v>15</v>
      </c>
      <c r="E196" s="201" t="s">
        <v>7</v>
      </c>
      <c r="F196" s="26" t="str">
        <f>IF(F195&gt;1,"ERROR, seleccionar només una S","")</f>
        <v/>
      </c>
    </row>
    <row r="197" spans="1:6" s="12" customFormat="1" ht="15">
      <c r="A197" s="273"/>
      <c r="B197" s="21">
        <f t="shared" si="4"/>
        <v>169</v>
      </c>
      <c r="C197" s="55" t="s">
        <v>207</v>
      </c>
      <c r="D197" s="20">
        <v>0</v>
      </c>
      <c r="E197" s="201" t="s">
        <v>7</v>
      </c>
    </row>
    <row r="198" spans="1:6" s="12" customFormat="1" ht="15">
      <c r="A198" s="273"/>
      <c r="B198" s="21">
        <f t="shared" si="4"/>
        <v>170</v>
      </c>
      <c r="C198" s="28" t="s">
        <v>208</v>
      </c>
      <c r="D198" s="21">
        <v>10</v>
      </c>
      <c r="E198" s="201" t="s">
        <v>7</v>
      </c>
    </row>
    <row r="199" spans="1:6" s="12" customFormat="1" ht="15">
      <c r="A199" s="273"/>
      <c r="B199" s="21">
        <f t="shared" si="4"/>
        <v>171</v>
      </c>
      <c r="C199" s="29" t="s">
        <v>209</v>
      </c>
      <c r="D199" s="23">
        <v>0</v>
      </c>
      <c r="E199" s="201" t="s">
        <v>7</v>
      </c>
    </row>
    <row r="200" spans="1:6" s="12" customFormat="1" ht="30">
      <c r="A200" s="273"/>
      <c r="B200" s="21">
        <f t="shared" si="4"/>
        <v>172</v>
      </c>
      <c r="C200" s="68" t="s">
        <v>210</v>
      </c>
      <c r="D200" s="23">
        <v>0</v>
      </c>
      <c r="E200" s="201" t="s">
        <v>7</v>
      </c>
    </row>
    <row r="201" spans="1:6" s="12" customFormat="1" ht="15">
      <c r="A201" s="273"/>
      <c r="B201" s="21">
        <f t="shared" si="4"/>
        <v>173</v>
      </c>
      <c r="C201" s="29" t="s">
        <v>211</v>
      </c>
      <c r="D201" s="23">
        <v>0</v>
      </c>
      <c r="E201" s="201" t="s">
        <v>7</v>
      </c>
    </row>
    <row r="202" spans="1:6" s="12" customFormat="1" ht="15">
      <c r="A202" s="273"/>
      <c r="B202" s="21">
        <f t="shared" si="4"/>
        <v>174</v>
      </c>
      <c r="C202" s="29" t="s">
        <v>212</v>
      </c>
      <c r="D202" s="23">
        <v>0</v>
      </c>
      <c r="E202" s="201" t="s">
        <v>7</v>
      </c>
    </row>
    <row r="203" spans="1:6" s="12" customFormat="1" ht="15">
      <c r="A203" s="274"/>
      <c r="B203" s="21">
        <f t="shared" si="4"/>
        <v>175</v>
      </c>
      <c r="C203" s="29" t="s">
        <v>213</v>
      </c>
      <c r="D203" s="23">
        <v>0</v>
      </c>
      <c r="E203" s="201" t="s">
        <v>7</v>
      </c>
    </row>
    <row r="204" spans="1:6" s="12" customFormat="1" ht="30">
      <c r="A204" s="260" t="s">
        <v>214</v>
      </c>
      <c r="B204" s="21">
        <f t="shared" si="4"/>
        <v>176</v>
      </c>
      <c r="C204" s="29" t="s">
        <v>215</v>
      </c>
      <c r="D204" s="20">
        <v>0</v>
      </c>
      <c r="E204" s="201" t="s">
        <v>7</v>
      </c>
    </row>
    <row r="205" spans="1:6" s="12" customFormat="1" ht="15">
      <c r="A205" s="300" t="s">
        <v>216</v>
      </c>
      <c r="B205" s="21">
        <f t="shared" si="4"/>
        <v>177</v>
      </c>
      <c r="C205" s="29" t="s">
        <v>217</v>
      </c>
      <c r="D205" s="53">
        <v>0</v>
      </c>
      <c r="E205" s="201" t="s">
        <v>7</v>
      </c>
    </row>
    <row r="206" spans="1:6" s="12" customFormat="1" thickBot="1">
      <c r="A206" s="301"/>
      <c r="B206" s="33">
        <f t="shared" si="4"/>
        <v>178</v>
      </c>
      <c r="C206" s="71" t="s">
        <v>218</v>
      </c>
      <c r="D206" s="33">
        <v>5</v>
      </c>
      <c r="E206" s="210" t="s">
        <v>7</v>
      </c>
    </row>
    <row r="207" spans="1:6" s="12" customFormat="1" thickBot="1">
      <c r="A207" s="34"/>
      <c r="B207" s="35"/>
      <c r="C207" s="182" t="s">
        <v>38</v>
      </c>
      <c r="D207" s="186">
        <v>208</v>
      </c>
      <c r="E207" s="36"/>
    </row>
    <row r="208" spans="1:6" s="12" customFormat="1" ht="15">
      <c r="A208" s="34"/>
      <c r="B208" s="35"/>
      <c r="C208" s="183" t="s">
        <v>219</v>
      </c>
      <c r="D208" s="187" t="str">
        <f>IF(E132="S",SUMIF($E$133:$E$138,"S",D133:D138),"NO APLICA")</f>
        <v>NO APLICA</v>
      </c>
      <c r="E208" s="36"/>
    </row>
    <row r="209" spans="1:5" s="12" customFormat="1" ht="15">
      <c r="A209" s="34"/>
      <c r="B209" s="35"/>
      <c r="C209" s="184" t="s">
        <v>220</v>
      </c>
      <c r="D209" s="188" t="str">
        <f>IF(E139="S",SUMIF($E$140:$E$174,"S",D140:D174),"NO APLICA")</f>
        <v>NO APLICA</v>
      </c>
      <c r="E209" s="36"/>
    </row>
    <row r="210" spans="1:5" s="12" customFormat="1" ht="15">
      <c r="A210" s="34"/>
      <c r="B210" s="35"/>
      <c r="C210" s="184" t="s">
        <v>221</v>
      </c>
      <c r="D210" s="188" t="str">
        <f>IF(E175="S",SUMIF($E$176:$E$189,"S",D176:D189),"NO APLICA")</f>
        <v>NO APLICA</v>
      </c>
      <c r="E210" s="36"/>
    </row>
    <row r="211" spans="1:5" s="12" customFormat="1" thickBot="1">
      <c r="A211" s="34"/>
      <c r="B211" s="35"/>
      <c r="C211" s="185" t="s">
        <v>222</v>
      </c>
      <c r="D211" s="189">
        <f>(SUMIF($E$126:$E$131,"S",D126:D131)+(SUMIF($E$190:$E$206,"s",D190:D206)))</f>
        <v>0</v>
      </c>
      <c r="E211" s="36"/>
    </row>
    <row r="212" spans="1:5" s="12" customFormat="1" thickBot="1">
      <c r="A212" s="34"/>
      <c r="B212" s="35"/>
      <c r="C212" s="165" t="s">
        <v>223</v>
      </c>
      <c r="D212" s="166">
        <f>SUM(D208:D211)</f>
        <v>0</v>
      </c>
      <c r="E212" s="36"/>
    </row>
    <row r="213" spans="1:5" s="12" customFormat="1" thickBot="1">
      <c r="A213" s="34"/>
      <c r="B213" s="35"/>
      <c r="C213" s="37"/>
      <c r="D213" s="175">
        <f>D212/D207</f>
        <v>0</v>
      </c>
      <c r="E213" s="36"/>
    </row>
    <row r="214" spans="1:5" s="12" customFormat="1" thickBot="1">
      <c r="A214" s="34"/>
      <c r="B214" s="35"/>
      <c r="C214" s="38"/>
      <c r="D214" s="39"/>
      <c r="E214" s="36"/>
    </row>
    <row r="215" spans="1:5" s="12" customFormat="1" ht="15">
      <c r="A215" s="40"/>
      <c r="B215" s="41"/>
      <c r="C215" s="157" t="s">
        <v>224</v>
      </c>
      <c r="D215" s="74">
        <f>COUNTIF(D126:D206,"=0")</f>
        <v>33</v>
      </c>
      <c r="E215" s="42"/>
    </row>
    <row r="216" spans="1:5" s="44" customFormat="1" ht="15">
      <c r="A216" s="43"/>
      <c r="B216" s="41"/>
      <c r="C216" s="177" t="s">
        <v>225</v>
      </c>
      <c r="D216" s="179" t="str">
        <f>IF(E132="s",COUNTIFS(D133:D138,"=0",$E$133:$E$138,"=S"),"NO APLICA")</f>
        <v>NO APLICA</v>
      </c>
      <c r="E216" s="42"/>
    </row>
    <row r="217" spans="1:5" s="44" customFormat="1" ht="15">
      <c r="A217" s="43"/>
      <c r="B217" s="41"/>
      <c r="C217" s="177" t="s">
        <v>226</v>
      </c>
      <c r="D217" s="179" t="str">
        <f>IF(E139="s",COUNTIFS(D140:D174,"=0",$E$140:$E$174,"=S"),"NO APLICA")</f>
        <v>NO APLICA</v>
      </c>
      <c r="E217" s="42"/>
    </row>
    <row r="218" spans="1:5" s="44" customFormat="1" ht="15">
      <c r="A218" s="43"/>
      <c r="B218" s="41"/>
      <c r="C218" s="177" t="s">
        <v>227</v>
      </c>
      <c r="D218" s="180" t="str">
        <f>IF(E175="S",COUNTIFS(D176:D189,"=0",$E$176:$E$189,"=S"),"NO APLICA")</f>
        <v>NO APLICA</v>
      </c>
      <c r="E218" s="42"/>
    </row>
    <row r="219" spans="1:5" s="44" customFormat="1" thickBot="1">
      <c r="A219" s="43"/>
      <c r="B219" s="41"/>
      <c r="C219" s="178" t="s">
        <v>228</v>
      </c>
      <c r="D219" s="181">
        <f>COUNTIFS(D126:D131,"=0",$E$126:$E$131,"=S")+COUNTIFS(D190:D206,"=0",$E$190:$E$206,"=S")</f>
        <v>0</v>
      </c>
      <c r="E219" s="42"/>
    </row>
    <row r="220" spans="1:5" s="44" customFormat="1" thickBot="1">
      <c r="A220" s="43"/>
      <c r="B220" s="41"/>
      <c r="C220" s="172" t="s">
        <v>130</v>
      </c>
      <c r="D220" s="173">
        <f>SUM(D216:D219)</f>
        <v>0</v>
      </c>
      <c r="E220" s="42"/>
    </row>
    <row r="221" spans="1:5" s="44" customFormat="1" thickBot="1">
      <c r="A221" s="43"/>
      <c r="B221" s="41"/>
      <c r="C221" s="45"/>
      <c r="D221" s="176">
        <f>D220/D215</f>
        <v>0</v>
      </c>
      <c r="E221" s="46"/>
    </row>
    <row r="222" spans="1:5" s="12" customFormat="1" ht="15">
      <c r="A222" s="58"/>
      <c r="B222" s="58"/>
      <c r="C222" s="59"/>
      <c r="D222" s="39"/>
      <c r="E222" s="36"/>
    </row>
    <row r="223" spans="1:5" s="12" customFormat="1" thickBot="1">
      <c r="A223" s="72"/>
      <c r="B223" s="72"/>
      <c r="C223" s="72"/>
      <c r="D223" s="11"/>
      <c r="E223" s="11"/>
    </row>
    <row r="224" spans="1:5" s="12" customFormat="1" ht="15.75" customHeight="1" thickBot="1">
      <c r="A224" s="279" t="s">
        <v>229</v>
      </c>
      <c r="B224" s="280"/>
      <c r="C224" s="280"/>
      <c r="D224" s="280"/>
      <c r="E224" s="281"/>
    </row>
    <row r="225" spans="1:8" s="12" customFormat="1" ht="30">
      <c r="A225" s="273"/>
      <c r="B225" s="18">
        <f>B206+1</f>
        <v>179</v>
      </c>
      <c r="C225" s="70" t="s">
        <v>230</v>
      </c>
      <c r="D225" s="217">
        <v>0</v>
      </c>
      <c r="E225" s="239" t="s">
        <v>7</v>
      </c>
    </row>
    <row r="226" spans="1:8" s="12" customFormat="1" ht="60">
      <c r="A226" s="273"/>
      <c r="B226" s="21">
        <f>B225+1</f>
        <v>180</v>
      </c>
      <c r="C226" s="29" t="s">
        <v>231</v>
      </c>
      <c r="D226" s="23">
        <v>0</v>
      </c>
      <c r="E226" s="201" t="s">
        <v>7</v>
      </c>
    </row>
    <row r="227" spans="1:8" s="12" customFormat="1" ht="30">
      <c r="A227" s="273"/>
      <c r="B227" s="21">
        <f>B226+1</f>
        <v>181</v>
      </c>
      <c r="C227" s="29" t="s">
        <v>232</v>
      </c>
      <c r="D227" s="24">
        <v>20</v>
      </c>
      <c r="E227" s="201" t="s">
        <v>7</v>
      </c>
    </row>
    <row r="228" spans="1:8" s="12" customFormat="1" ht="15">
      <c r="A228" s="273"/>
      <c r="B228" s="21">
        <f>B227+1</f>
        <v>182</v>
      </c>
      <c r="C228" s="29" t="s">
        <v>233</v>
      </c>
      <c r="D228" s="23">
        <v>0</v>
      </c>
      <c r="E228" s="201" t="s">
        <v>7</v>
      </c>
    </row>
    <row r="229" spans="1:8" s="12" customFormat="1" thickBot="1">
      <c r="A229" s="277"/>
      <c r="B229" s="33">
        <f>B228+1</f>
        <v>183</v>
      </c>
      <c r="C229" s="73" t="s">
        <v>234</v>
      </c>
      <c r="D229" s="56">
        <v>5</v>
      </c>
      <c r="E229" s="210" t="s">
        <v>7</v>
      </c>
    </row>
    <row r="230" spans="1:8" s="12" customFormat="1" thickBot="1">
      <c r="A230" s="34"/>
      <c r="B230" s="35"/>
      <c r="C230" s="167" t="s">
        <v>38</v>
      </c>
      <c r="D230" s="168">
        <v>25</v>
      </c>
      <c r="E230" s="36"/>
    </row>
    <row r="231" spans="1:8" s="12" customFormat="1" thickBot="1">
      <c r="A231" s="34"/>
      <c r="B231" s="35"/>
      <c r="C231" s="165" t="s">
        <v>235</v>
      </c>
      <c r="D231" s="166">
        <f>SUMIF($E$225:$E$229,"S",D225:D229)</f>
        <v>0</v>
      </c>
      <c r="E231" s="36"/>
    </row>
    <row r="232" spans="1:8" s="12" customFormat="1" thickBot="1">
      <c r="A232" s="34"/>
      <c r="B232" s="35"/>
      <c r="C232" s="37"/>
      <c r="D232" s="164">
        <f>D231/D230</f>
        <v>0</v>
      </c>
      <c r="E232" s="57"/>
    </row>
    <row r="233" spans="1:8" s="12" customFormat="1" thickBot="1">
      <c r="A233" s="34"/>
      <c r="B233" s="35"/>
      <c r="C233" s="38"/>
      <c r="D233" s="39"/>
      <c r="E233" s="57"/>
    </row>
    <row r="234" spans="1:8" s="12" customFormat="1" ht="15">
      <c r="A234" s="40"/>
      <c r="B234" s="41"/>
      <c r="C234" s="157" t="s">
        <v>40</v>
      </c>
      <c r="D234" s="74">
        <f>COUNTIF(D225:D229,0)</f>
        <v>3</v>
      </c>
      <c r="E234" s="42"/>
    </row>
    <row r="235" spans="1:8" s="44" customFormat="1" thickBot="1">
      <c r="A235" s="43"/>
      <c r="B235" s="41"/>
      <c r="C235" s="158" t="s">
        <v>130</v>
      </c>
      <c r="D235" s="159">
        <f>COUNTIFS(D225:D229,"=0",$E$225:$E$229,"=S")</f>
        <v>0</v>
      </c>
      <c r="E235" s="46"/>
    </row>
    <row r="236" spans="1:8" s="44" customFormat="1" thickBot="1">
      <c r="A236" s="43"/>
      <c r="B236" s="41"/>
      <c r="C236" s="45"/>
      <c r="D236" s="160">
        <v>1</v>
      </c>
      <c r="E236" s="46"/>
    </row>
    <row r="237" spans="1:8" s="44" customFormat="1" ht="15">
      <c r="A237" s="43"/>
      <c r="B237" s="41"/>
      <c r="C237" s="45"/>
      <c r="D237" s="75"/>
      <c r="E237" s="46"/>
    </row>
    <row r="238" spans="1:8" s="12" customFormat="1" ht="15">
      <c r="A238" s="58"/>
      <c r="B238" s="60"/>
      <c r="C238" s="77"/>
      <c r="D238" s="58"/>
      <c r="E238" s="78"/>
      <c r="G238" s="79"/>
    </row>
    <row r="239" spans="1:8" s="12" customFormat="1" ht="15">
      <c r="A239" s="80"/>
      <c r="B239" s="80"/>
      <c r="C239" s="81"/>
      <c r="D239" s="43"/>
      <c r="E239" s="78"/>
      <c r="G239" s="79"/>
    </row>
    <row r="240" spans="1:8" s="12" customFormat="1" ht="21">
      <c r="A240" s="80"/>
      <c r="B240" s="278" t="s">
        <v>236</v>
      </c>
      <c r="C240" s="278"/>
      <c r="D240" s="278"/>
      <c r="E240" s="156"/>
      <c r="G240" s="79"/>
      <c r="H240" s="82"/>
    </row>
    <row r="241" spans="1:8" s="12" customFormat="1" thickBot="1">
      <c r="A241" s="80"/>
      <c r="B241" s="80"/>
      <c r="C241" s="78"/>
      <c r="D241" s="83"/>
      <c r="E241" s="78"/>
      <c r="G241" s="79"/>
      <c r="H241" s="82"/>
    </row>
    <row r="242" spans="1:8" s="12" customFormat="1" ht="19.5" thickBot="1">
      <c r="A242" s="80"/>
      <c r="B242" s="80"/>
      <c r="C242" s="147" t="s">
        <v>8</v>
      </c>
      <c r="D242" s="84" t="s">
        <v>6</v>
      </c>
      <c r="E242" s="78"/>
      <c r="G242" s="79"/>
      <c r="H242" s="82"/>
    </row>
    <row r="243" spans="1:8" s="12" customFormat="1" ht="15">
      <c r="A243" s="80"/>
      <c r="B243" s="85" t="s">
        <v>237</v>
      </c>
      <c r="C243" s="86" t="str">
        <f>C25</f>
        <v>Punts assolits Instal·lacions</v>
      </c>
      <c r="D243" s="143">
        <f>D25</f>
        <v>0</v>
      </c>
      <c r="E243" s="78"/>
      <c r="G243" s="79"/>
    </row>
    <row r="244" spans="1:8" s="12" customFormat="1" ht="15">
      <c r="A244" s="80"/>
      <c r="B244" s="262" t="s">
        <v>238</v>
      </c>
      <c r="C244" s="87" t="str">
        <f>C117</f>
        <v>Punts assolits Equipament habitacions</v>
      </c>
      <c r="D244" s="144">
        <f>D117</f>
        <v>0</v>
      </c>
      <c r="E244" s="78"/>
      <c r="G244" s="79"/>
    </row>
    <row r="245" spans="1:8" s="12" customFormat="1" ht="15">
      <c r="A245" s="80"/>
      <c r="B245" s="276" t="s">
        <v>239</v>
      </c>
      <c r="C245" s="87" t="str">
        <f>C208</f>
        <v>Punts assolits bar/cafeteria</v>
      </c>
      <c r="D245" s="144" t="str">
        <f>D208</f>
        <v>NO APLICA</v>
      </c>
      <c r="E245" s="78"/>
      <c r="G245" s="79"/>
    </row>
    <row r="246" spans="1:8" s="12" customFormat="1" ht="15">
      <c r="A246" s="80"/>
      <c r="B246" s="276"/>
      <c r="C246" s="87" t="s">
        <v>240</v>
      </c>
      <c r="D246" s="144" t="str">
        <f>D209</f>
        <v>NO APLICA</v>
      </c>
      <c r="E246" s="78"/>
      <c r="G246" s="79"/>
    </row>
    <row r="247" spans="1:8" s="12" customFormat="1" ht="15">
      <c r="A247" s="80"/>
      <c r="B247" s="276"/>
      <c r="C247" s="87" t="str">
        <f>C210</f>
        <v>Punts assolits restaurant</v>
      </c>
      <c r="D247" s="144" t="str">
        <f>D210</f>
        <v>NO APLICA</v>
      </c>
      <c r="E247" s="78"/>
      <c r="G247" s="79"/>
    </row>
    <row r="248" spans="1:8" s="12" customFormat="1" thickBot="1">
      <c r="A248" s="80"/>
      <c r="B248" s="276"/>
      <c r="C248" s="87" t="str">
        <f>C211</f>
        <v>Punts assolits resta d'ítems</v>
      </c>
      <c r="D248" s="144">
        <f>D211</f>
        <v>0</v>
      </c>
      <c r="E248" s="78"/>
      <c r="F248" s="79"/>
      <c r="G248" s="79"/>
    </row>
    <row r="249" spans="1:8" s="12" customFormat="1" thickBot="1">
      <c r="A249" s="80"/>
      <c r="B249" s="88" t="s">
        <v>241</v>
      </c>
      <c r="C249" s="89" t="str">
        <f>C231</f>
        <v>Punts assolits Eines Atenció al Client</v>
      </c>
      <c r="D249" s="145">
        <f>D231</f>
        <v>0</v>
      </c>
      <c r="E249" s="90" t="s">
        <v>242</v>
      </c>
      <c r="F249" s="79"/>
      <c r="G249" s="79"/>
    </row>
    <row r="250" spans="1:8" s="12" customFormat="1" thickBot="1">
      <c r="A250" s="80"/>
      <c r="B250" s="80"/>
      <c r="C250" s="91" t="s">
        <v>243</v>
      </c>
      <c r="D250" s="92">
        <f>SUM(D243:D249)</f>
        <v>0</v>
      </c>
      <c r="E250" s="93">
        <v>100</v>
      </c>
      <c r="F250" s="79"/>
      <c r="G250" s="94"/>
    </row>
    <row r="251" spans="1:8" s="44" customFormat="1" ht="18" customHeight="1" thickBot="1">
      <c r="A251" s="95"/>
      <c r="B251" s="95"/>
      <c r="C251" s="96"/>
      <c r="D251" s="149" t="str">
        <f>IF(D250&lt;E250,"NO ASSOLEIX",IF(D250&gt;(E250-1),"ASSOLEIX"))</f>
        <v>NO ASSOLEIX</v>
      </c>
      <c r="E251" s="78"/>
      <c r="F251" s="98"/>
      <c r="G251" s="79"/>
    </row>
    <row r="252" spans="1:8" s="44" customFormat="1" thickBot="1">
      <c r="A252" s="95"/>
      <c r="B252" s="95"/>
      <c r="C252" s="96"/>
      <c r="D252" s="99"/>
      <c r="E252" s="100"/>
      <c r="G252" s="79"/>
    </row>
    <row r="253" spans="1:8" s="12" customFormat="1" ht="19.5" thickBot="1">
      <c r="A253" s="80"/>
      <c r="B253" s="80"/>
      <c r="C253" s="147" t="s">
        <v>244</v>
      </c>
      <c r="D253" s="101" t="s">
        <v>245</v>
      </c>
      <c r="E253" s="102" t="s">
        <v>242</v>
      </c>
      <c r="G253" s="79"/>
    </row>
    <row r="254" spans="1:8" s="12" customFormat="1" ht="15">
      <c r="A254" s="80"/>
      <c r="B254" s="80"/>
      <c r="C254" s="161" t="s">
        <v>246</v>
      </c>
      <c r="D254" s="103">
        <f>SUM(D29+D121+D219+D235)</f>
        <v>0</v>
      </c>
      <c r="E254" s="104">
        <v>68</v>
      </c>
      <c r="F254" s="44"/>
      <c r="G254" s="105"/>
    </row>
    <row r="255" spans="1:8" s="44" customFormat="1" ht="15">
      <c r="A255" s="95"/>
      <c r="B255" s="95"/>
      <c r="C255" s="106" t="s">
        <v>247</v>
      </c>
      <c r="D255" s="107" t="str">
        <f>IF(E132="s",COUNTIFS(D133:D138,"=0",$E$133:$E$138,"=S"),"NO APLICA")</f>
        <v>NO APLICA</v>
      </c>
      <c r="E255" s="108" t="str">
        <f>IF(D255="NO APLICA","NO APLICA",3)</f>
        <v>NO APLICA</v>
      </c>
      <c r="F255" s="109"/>
      <c r="G255" s="79"/>
    </row>
    <row r="256" spans="1:8" s="44" customFormat="1" ht="15">
      <c r="A256" s="95"/>
      <c r="B256" s="95"/>
      <c r="C256" s="110" t="s">
        <v>248</v>
      </c>
      <c r="D256" s="107" t="str">
        <f>IF(E139="s",COUNTIFS(D140:D174,"=0",$E$140:$E$174,"=S"),"NO APLICA")</f>
        <v>NO APLICA</v>
      </c>
      <c r="E256" s="108" t="str">
        <f>IF(D256="NO APLICA","NO APLICA",9)</f>
        <v>NO APLICA</v>
      </c>
      <c r="F256" s="109"/>
      <c r="G256" s="79"/>
    </row>
    <row r="257" spans="1:9" s="44" customFormat="1" ht="15">
      <c r="A257" s="95"/>
      <c r="B257" s="95"/>
      <c r="C257" s="110" t="s">
        <v>249</v>
      </c>
      <c r="D257" s="111" t="str">
        <f>IF(E175="S",COUNTIFS(D176:D189,"=0",$E$176:$E$189,"=S"),"NO APLICA")</f>
        <v>NO APLICA</v>
      </c>
      <c r="E257" s="108" t="str">
        <f>IF(D257="NO APLICA","NO APLICA",6)</f>
        <v>NO APLICA</v>
      </c>
      <c r="G257" s="79"/>
    </row>
    <row r="258" spans="1:9" s="44" customFormat="1" thickBot="1">
      <c r="A258" s="95"/>
      <c r="B258" s="95"/>
      <c r="C258" s="112" t="s">
        <v>243</v>
      </c>
      <c r="D258" s="113">
        <f>SUM(D254:D257)</f>
        <v>0</v>
      </c>
      <c r="E258" s="114">
        <f>SUM(E254:E257)</f>
        <v>68</v>
      </c>
      <c r="F258" s="79"/>
      <c r="G258" s="79"/>
      <c r="H258" s="79"/>
    </row>
    <row r="259" spans="1:9" s="44" customFormat="1" thickBot="1">
      <c r="A259" s="95"/>
      <c r="B259" s="95"/>
      <c r="C259" s="96"/>
      <c r="D259" s="97" t="str">
        <f>IF(D258&lt;E258,"NO ASSOLEIX","ASSOLEIX")</f>
        <v>NO ASSOLEIX</v>
      </c>
      <c r="E259" s="100"/>
    </row>
    <row r="260" spans="1:9" s="44" customFormat="1" ht="15">
      <c r="A260" s="95"/>
      <c r="B260" s="95"/>
      <c r="C260" s="96"/>
      <c r="D260" s="99"/>
      <c r="E260" s="100"/>
    </row>
    <row r="261" spans="1:9" s="12" customFormat="1" ht="15">
      <c r="A261" s="80"/>
      <c r="B261" s="80"/>
      <c r="C261" s="80"/>
      <c r="D261" s="80"/>
      <c r="E261" s="80"/>
    </row>
    <row r="262" spans="1:9" s="12" customFormat="1" ht="15" customHeight="1">
      <c r="A262" s="115" t="s">
        <v>250</v>
      </c>
      <c r="B262" s="116"/>
      <c r="C262" s="78" t="s">
        <v>251</v>
      </c>
      <c r="D262" s="78"/>
      <c r="E262" s="78"/>
    </row>
    <row r="263" spans="1:9" s="12" customFormat="1" ht="3.75" customHeight="1">
      <c r="A263" s="13"/>
      <c r="B263" s="13"/>
      <c r="C263" s="78"/>
      <c r="D263" s="49"/>
      <c r="E263" s="78"/>
    </row>
    <row r="264" spans="1:9" s="12" customFormat="1" ht="15">
      <c r="A264" s="13"/>
      <c r="B264" s="117"/>
      <c r="C264" s="78" t="s">
        <v>252</v>
      </c>
      <c r="D264" s="49"/>
      <c r="E264" s="78"/>
    </row>
    <row r="265" spans="1:9" s="12" customFormat="1" ht="3.75" customHeight="1" thickBot="1">
      <c r="A265" s="13"/>
      <c r="B265" s="13"/>
      <c r="C265" s="118" t="s">
        <v>253</v>
      </c>
      <c r="D265" s="49"/>
      <c r="E265" s="118"/>
      <c r="F265" s="118"/>
      <c r="G265" s="118"/>
    </row>
    <row r="266" spans="1:9" s="12" customFormat="1" ht="15" customHeight="1" thickBot="1">
      <c r="A266" s="13"/>
      <c r="B266" s="119"/>
      <c r="C266" s="162" t="s">
        <v>254</v>
      </c>
      <c r="D266" s="49"/>
      <c r="E266" s="163"/>
      <c r="F266" s="163"/>
      <c r="G266" s="163"/>
      <c r="H266" s="163"/>
    </row>
    <row r="268" spans="1:9" ht="16.5" thickBot="1"/>
    <row r="269" spans="1:9" ht="16.5" thickBot="1">
      <c r="C269" s="271" t="s">
        <v>255</v>
      </c>
      <c r="D269" s="272"/>
      <c r="E269" s="134"/>
      <c r="F269" s="134"/>
      <c r="G269" s="134"/>
      <c r="H269" s="134"/>
      <c r="I269" s="124"/>
    </row>
    <row r="270" spans="1:9">
      <c r="C270" s="190" t="s">
        <v>256</v>
      </c>
      <c r="D270" s="193">
        <v>68</v>
      </c>
    </row>
    <row r="271" spans="1:9">
      <c r="C271" s="191" t="s">
        <v>257</v>
      </c>
      <c r="D271" s="194">
        <v>3</v>
      </c>
    </row>
    <row r="272" spans="1:9">
      <c r="C272" s="191" t="s">
        <v>258</v>
      </c>
      <c r="D272" s="194">
        <v>9</v>
      </c>
    </row>
    <row r="273" spans="1:5" ht="16.5" thickBot="1">
      <c r="C273" s="192" t="s">
        <v>259</v>
      </c>
      <c r="D273" s="195">
        <v>6</v>
      </c>
    </row>
    <row r="274" spans="1:5" ht="16.5" thickBot="1">
      <c r="C274" s="15"/>
      <c r="D274" s="148">
        <f>SUM(D270:D273)</f>
        <v>86</v>
      </c>
      <c r="E274" s="2"/>
    </row>
    <row r="275" spans="1:5" ht="16.5" thickBot="1"/>
    <row r="276" spans="1:5" ht="16.5" thickBot="1">
      <c r="C276" s="257" t="s">
        <v>260</v>
      </c>
      <c r="D276" s="92">
        <v>593</v>
      </c>
    </row>
    <row r="279" spans="1:5">
      <c r="A279" s="253" t="s">
        <v>261</v>
      </c>
    </row>
    <row r="280" spans="1:5" ht="37.5" customHeight="1">
      <c r="A280" s="265" t="s">
        <v>262</v>
      </c>
      <c r="B280" s="266"/>
      <c r="C280" s="266"/>
      <c r="D280" s="266"/>
      <c r="E280" s="267"/>
    </row>
    <row r="281" spans="1:5" ht="41.25" customHeight="1">
      <c r="A281" s="268" t="s">
        <v>263</v>
      </c>
      <c r="B281" s="268"/>
      <c r="C281" s="268"/>
      <c r="D281" s="268"/>
      <c r="E281" s="268"/>
    </row>
    <row r="282" spans="1:5" ht="18.75" customHeight="1">
      <c r="A282" s="269" t="s">
        <v>264</v>
      </c>
      <c r="B282" s="269"/>
      <c r="C282" s="269"/>
      <c r="D282" s="269"/>
      <c r="E282" s="269"/>
    </row>
    <row r="283" spans="1:5" ht="138.75" customHeight="1">
      <c r="A283" s="270" t="s">
        <v>265</v>
      </c>
      <c r="B283" s="269"/>
      <c r="C283" s="269"/>
      <c r="D283" s="269"/>
      <c r="E283" s="269"/>
    </row>
    <row r="284" spans="1:5" ht="50.25" customHeight="1">
      <c r="A284" s="270" t="s">
        <v>266</v>
      </c>
      <c r="B284" s="269"/>
      <c r="C284" s="269"/>
      <c r="D284" s="269"/>
      <c r="E284" s="269"/>
    </row>
    <row r="285" spans="1:5" ht="30.75" customHeight="1">
      <c r="A285" s="264" t="s">
        <v>267</v>
      </c>
      <c r="B285" s="264"/>
      <c r="C285" s="264"/>
      <c r="D285" s="264"/>
      <c r="E285" s="264"/>
    </row>
  </sheetData>
  <sheetProtection algorithmName="SHA-512" hashValue="d9X8oYgVrVxmXW9CW31vSK8ntNEx5IMOJNXV1W24LdY6gpJxq8FM70+mUeJscWRQDmEc3Wdl273vinT9w+sNSQ==" saltValue="PaCGnfqfYh8JzXliHIMbow==" spinCount="100000" sheet="1" objects="1" scenarios="1"/>
  <mergeCells count="38">
    <mergeCell ref="B143:D143"/>
    <mergeCell ref="A113:A115"/>
    <mergeCell ref="A126:A131"/>
    <mergeCell ref="A140:A174"/>
    <mergeCell ref="A205:A206"/>
    <mergeCell ref="A175:C175"/>
    <mergeCell ref="A178:A189"/>
    <mergeCell ref="A133:A138"/>
    <mergeCell ref="A61:A99"/>
    <mergeCell ref="A11:A12"/>
    <mergeCell ref="A13:A14"/>
    <mergeCell ref="A132:C132"/>
    <mergeCell ref="A139:C139"/>
    <mergeCell ref="A105:A112"/>
    <mergeCell ref="A100:A101"/>
    <mergeCell ref="A102:A104"/>
    <mergeCell ref="A21:A23"/>
    <mergeCell ref="A32:D32"/>
    <mergeCell ref="A15:A16"/>
    <mergeCell ref="A17:A20"/>
    <mergeCell ref="A1:E1"/>
    <mergeCell ref="C2:D2"/>
    <mergeCell ref="A5:E5"/>
    <mergeCell ref="A8:A9"/>
    <mergeCell ref="A33:A60"/>
    <mergeCell ref="C269:D269"/>
    <mergeCell ref="A190:A191"/>
    <mergeCell ref="A192:A203"/>
    <mergeCell ref="B245:B248"/>
    <mergeCell ref="A225:A229"/>
    <mergeCell ref="B240:D240"/>
    <mergeCell ref="A224:E224"/>
    <mergeCell ref="A285:E285"/>
    <mergeCell ref="A280:E280"/>
    <mergeCell ref="A281:E281"/>
    <mergeCell ref="A282:E282"/>
    <mergeCell ref="A283:E283"/>
    <mergeCell ref="A284:E284"/>
  </mergeCells>
  <conditionalFormatting sqref="E6:E23">
    <cfRule type="cellIs" dxfId="141" priority="194" stopIfTrue="1" operator="equal">
      <formula>"N"</formula>
    </cfRule>
  </conditionalFormatting>
  <conditionalFormatting sqref="F55:F56">
    <cfRule type="cellIs" dxfId="140" priority="184" stopIfTrue="1" operator="equal">
      <formula>"N"</formula>
    </cfRule>
  </conditionalFormatting>
  <conditionalFormatting sqref="E36:E37 E39:E41 E46 E51 E54 E57 E60 E64:E65 E67:E68 E72 E78:E79 E81 E89:E91 E93 E95:E96 E101:E102 E104:E106 E114:E115 E108:E112">
    <cfRule type="cellIs" dxfId="139" priority="149" stopIfTrue="1" operator="equal">
      <formula>"N"</formula>
    </cfRule>
    <cfRule type="cellIs" dxfId="138" priority="154" stopIfTrue="1" operator="equal">
      <formula>"N"</formula>
    </cfRule>
  </conditionalFormatting>
  <conditionalFormatting sqref="E128:E130 E135:E137 E140:E142">
    <cfRule type="cellIs" dxfId="137" priority="148" stopIfTrue="1" operator="equal">
      <formula>"N"</formula>
    </cfRule>
    <cfRule type="cellIs" dxfId="136" priority="153" stopIfTrue="1" operator="equal">
      <formula>"N"</formula>
    </cfRule>
  </conditionalFormatting>
  <conditionalFormatting sqref="E151:E152 E196 E198 E206 E181:E191 E154:E173">
    <cfRule type="cellIs" dxfId="135" priority="147" stopIfTrue="1" operator="equal">
      <formula>"N"</formula>
    </cfRule>
    <cfRule type="cellIs" dxfId="134" priority="152" stopIfTrue="1" operator="equal">
      <formula>"N"</formula>
    </cfRule>
  </conditionalFormatting>
  <conditionalFormatting sqref="E227 E229">
    <cfRule type="cellIs" dxfId="133" priority="146" stopIfTrue="1" operator="equal">
      <formula>"N"</formula>
    </cfRule>
    <cfRule type="cellIs" dxfId="132" priority="151" stopIfTrue="1" operator="equal">
      <formula>"N"</formula>
    </cfRule>
  </conditionalFormatting>
  <conditionalFormatting sqref="E6:E23">
    <cfRule type="cellIs" dxfId="131" priority="150" stopIfTrue="1" operator="equal">
      <formula>"N"</formula>
    </cfRule>
  </conditionalFormatting>
  <conditionalFormatting sqref="E6:E9">
    <cfRule type="cellIs" dxfId="130" priority="145" stopIfTrue="1" operator="equal">
      <formula>"N"</formula>
    </cfRule>
  </conditionalFormatting>
  <conditionalFormatting sqref="E11">
    <cfRule type="cellIs" dxfId="129" priority="144" stopIfTrue="1" operator="equal">
      <formula>"N"</formula>
    </cfRule>
  </conditionalFormatting>
  <conditionalFormatting sqref="E33:E35">
    <cfRule type="cellIs" dxfId="128" priority="141" stopIfTrue="1" operator="equal">
      <formula>"N"</formula>
    </cfRule>
  </conditionalFormatting>
  <conditionalFormatting sqref="E33:E35">
    <cfRule type="cellIs" dxfId="127" priority="140" stopIfTrue="1" operator="equal">
      <formula>"N"</formula>
    </cfRule>
  </conditionalFormatting>
  <conditionalFormatting sqref="E33:E35">
    <cfRule type="cellIs" dxfId="126" priority="139" stopIfTrue="1" operator="equal">
      <formula>"N"</formula>
    </cfRule>
  </conditionalFormatting>
  <conditionalFormatting sqref="E38">
    <cfRule type="cellIs" dxfId="125" priority="138" stopIfTrue="1" operator="equal">
      <formula>"N"</formula>
    </cfRule>
  </conditionalFormatting>
  <conditionalFormatting sqref="E38">
    <cfRule type="cellIs" dxfId="124" priority="137" stopIfTrue="1" operator="equal">
      <formula>"N"</formula>
    </cfRule>
  </conditionalFormatting>
  <conditionalFormatting sqref="E38">
    <cfRule type="cellIs" dxfId="123" priority="136" stopIfTrue="1" operator="equal">
      <formula>"N"</formula>
    </cfRule>
  </conditionalFormatting>
  <conditionalFormatting sqref="E42:E45">
    <cfRule type="cellIs" dxfId="122" priority="135" stopIfTrue="1" operator="equal">
      <formula>"N"</formula>
    </cfRule>
  </conditionalFormatting>
  <conditionalFormatting sqref="E42:E45">
    <cfRule type="cellIs" dxfId="121" priority="134" stopIfTrue="1" operator="equal">
      <formula>"N"</formula>
    </cfRule>
  </conditionalFormatting>
  <conditionalFormatting sqref="E42:E45">
    <cfRule type="cellIs" dxfId="120" priority="133" stopIfTrue="1" operator="equal">
      <formula>"N"</formula>
    </cfRule>
  </conditionalFormatting>
  <conditionalFormatting sqref="E47:E50">
    <cfRule type="cellIs" dxfId="119" priority="132" stopIfTrue="1" operator="equal">
      <formula>"N"</formula>
    </cfRule>
  </conditionalFormatting>
  <conditionalFormatting sqref="E47:E50">
    <cfRule type="cellIs" dxfId="118" priority="131" stopIfTrue="1" operator="equal">
      <formula>"N"</formula>
    </cfRule>
  </conditionalFormatting>
  <conditionalFormatting sqref="E47:E50">
    <cfRule type="cellIs" dxfId="117" priority="130" stopIfTrue="1" operator="equal">
      <formula>"N"</formula>
    </cfRule>
  </conditionalFormatting>
  <conditionalFormatting sqref="E52:E53">
    <cfRule type="cellIs" dxfId="116" priority="129" stopIfTrue="1" operator="equal">
      <formula>"N"</formula>
    </cfRule>
  </conditionalFormatting>
  <conditionalFormatting sqref="E52:E53">
    <cfRule type="cellIs" dxfId="115" priority="128" stopIfTrue="1" operator="equal">
      <formula>"N"</formula>
    </cfRule>
  </conditionalFormatting>
  <conditionalFormatting sqref="E52:E53">
    <cfRule type="cellIs" dxfId="114" priority="127" stopIfTrue="1" operator="equal">
      <formula>"N"</formula>
    </cfRule>
  </conditionalFormatting>
  <conditionalFormatting sqref="E55:E56">
    <cfRule type="cellIs" dxfId="113" priority="126" stopIfTrue="1" operator="equal">
      <formula>"N"</formula>
    </cfRule>
  </conditionalFormatting>
  <conditionalFormatting sqref="E55:E56">
    <cfRule type="cellIs" dxfId="112" priority="125" stopIfTrue="1" operator="equal">
      <formula>"N"</formula>
    </cfRule>
  </conditionalFormatting>
  <conditionalFormatting sqref="E55:E56">
    <cfRule type="cellIs" dxfId="111" priority="124" stopIfTrue="1" operator="equal">
      <formula>"N"</formula>
    </cfRule>
  </conditionalFormatting>
  <conditionalFormatting sqref="E58:E59">
    <cfRule type="cellIs" dxfId="110" priority="123" stopIfTrue="1" operator="equal">
      <formula>"N"</formula>
    </cfRule>
  </conditionalFormatting>
  <conditionalFormatting sqref="E58:E59">
    <cfRule type="cellIs" dxfId="109" priority="122" stopIfTrue="1" operator="equal">
      <formula>"N"</formula>
    </cfRule>
  </conditionalFormatting>
  <conditionalFormatting sqref="E58:E59">
    <cfRule type="cellIs" dxfId="108" priority="121" stopIfTrue="1" operator="equal">
      <formula>"N"</formula>
    </cfRule>
  </conditionalFormatting>
  <conditionalFormatting sqref="E63">
    <cfRule type="cellIs" dxfId="107" priority="120" stopIfTrue="1" operator="equal">
      <formula>"N"</formula>
    </cfRule>
  </conditionalFormatting>
  <conditionalFormatting sqref="E63">
    <cfRule type="cellIs" dxfId="106" priority="119" stopIfTrue="1" operator="equal">
      <formula>"N"</formula>
    </cfRule>
  </conditionalFormatting>
  <conditionalFormatting sqref="E63">
    <cfRule type="cellIs" dxfId="105" priority="118" stopIfTrue="1" operator="equal">
      <formula>"N"</formula>
    </cfRule>
  </conditionalFormatting>
  <conditionalFormatting sqref="E66">
    <cfRule type="cellIs" dxfId="104" priority="117" stopIfTrue="1" operator="equal">
      <formula>"N"</formula>
    </cfRule>
  </conditionalFormatting>
  <conditionalFormatting sqref="E66">
    <cfRule type="cellIs" dxfId="103" priority="116" stopIfTrue="1" operator="equal">
      <formula>"N"</formula>
    </cfRule>
  </conditionalFormatting>
  <conditionalFormatting sqref="E66">
    <cfRule type="cellIs" dxfId="102" priority="115" stopIfTrue="1" operator="equal">
      <formula>"N"</formula>
    </cfRule>
  </conditionalFormatting>
  <conditionalFormatting sqref="E69:E71">
    <cfRule type="cellIs" dxfId="101" priority="114" stopIfTrue="1" operator="equal">
      <formula>"N"</formula>
    </cfRule>
  </conditionalFormatting>
  <conditionalFormatting sqref="E69:E71">
    <cfRule type="cellIs" dxfId="100" priority="113" stopIfTrue="1" operator="equal">
      <formula>"N"</formula>
    </cfRule>
  </conditionalFormatting>
  <conditionalFormatting sqref="E69:E71">
    <cfRule type="cellIs" dxfId="99" priority="112" stopIfTrue="1" operator="equal">
      <formula>"N"</formula>
    </cfRule>
  </conditionalFormatting>
  <conditionalFormatting sqref="E73:E77">
    <cfRule type="cellIs" dxfId="98" priority="111" stopIfTrue="1" operator="equal">
      <formula>"N"</formula>
    </cfRule>
  </conditionalFormatting>
  <conditionalFormatting sqref="E73:E77">
    <cfRule type="cellIs" dxfId="97" priority="110" stopIfTrue="1" operator="equal">
      <formula>"N"</formula>
    </cfRule>
  </conditionalFormatting>
  <conditionalFormatting sqref="E73:E77">
    <cfRule type="cellIs" dxfId="96" priority="109" stopIfTrue="1" operator="equal">
      <formula>"N"</formula>
    </cfRule>
  </conditionalFormatting>
  <conditionalFormatting sqref="E80">
    <cfRule type="cellIs" dxfId="95" priority="108" stopIfTrue="1" operator="equal">
      <formula>"N"</formula>
    </cfRule>
  </conditionalFormatting>
  <conditionalFormatting sqref="E80">
    <cfRule type="cellIs" dxfId="94" priority="107" stopIfTrue="1" operator="equal">
      <formula>"N"</formula>
    </cfRule>
  </conditionalFormatting>
  <conditionalFormatting sqref="E80">
    <cfRule type="cellIs" dxfId="93" priority="106" stopIfTrue="1" operator="equal">
      <formula>"N"</formula>
    </cfRule>
  </conditionalFormatting>
  <conditionalFormatting sqref="E82:E88">
    <cfRule type="cellIs" dxfId="92" priority="105" stopIfTrue="1" operator="equal">
      <formula>"N"</formula>
    </cfRule>
  </conditionalFormatting>
  <conditionalFormatting sqref="E82:E88">
    <cfRule type="cellIs" dxfId="91" priority="104" stopIfTrue="1" operator="equal">
      <formula>"N"</formula>
    </cfRule>
  </conditionalFormatting>
  <conditionalFormatting sqref="E82:E88">
    <cfRule type="cellIs" dxfId="90" priority="103" stopIfTrue="1" operator="equal">
      <formula>"N"</formula>
    </cfRule>
  </conditionalFormatting>
  <conditionalFormatting sqref="E92">
    <cfRule type="cellIs" dxfId="89" priority="102" stopIfTrue="1" operator="equal">
      <formula>"N"</formula>
    </cfRule>
  </conditionalFormatting>
  <conditionalFormatting sqref="E92">
    <cfRule type="cellIs" dxfId="88" priority="101" stopIfTrue="1" operator="equal">
      <formula>"N"</formula>
    </cfRule>
  </conditionalFormatting>
  <conditionalFormatting sqref="E92">
    <cfRule type="cellIs" dxfId="87" priority="100" stopIfTrue="1" operator="equal">
      <formula>"N"</formula>
    </cfRule>
  </conditionalFormatting>
  <conditionalFormatting sqref="E94">
    <cfRule type="cellIs" dxfId="86" priority="99" stopIfTrue="1" operator="equal">
      <formula>"N"</formula>
    </cfRule>
  </conditionalFormatting>
  <conditionalFormatting sqref="E94">
    <cfRule type="cellIs" dxfId="85" priority="98" stopIfTrue="1" operator="equal">
      <formula>"N"</formula>
    </cfRule>
  </conditionalFormatting>
  <conditionalFormatting sqref="E94">
    <cfRule type="cellIs" dxfId="84" priority="97" stopIfTrue="1" operator="equal">
      <formula>"N"</formula>
    </cfRule>
  </conditionalFormatting>
  <conditionalFormatting sqref="E97:E100">
    <cfRule type="cellIs" dxfId="83" priority="96" stopIfTrue="1" operator="equal">
      <formula>"N"</formula>
    </cfRule>
  </conditionalFormatting>
  <conditionalFormatting sqref="E97:E100">
    <cfRule type="cellIs" dxfId="82" priority="95" stopIfTrue="1" operator="equal">
      <formula>"N"</formula>
    </cfRule>
  </conditionalFormatting>
  <conditionalFormatting sqref="E97:E100">
    <cfRule type="cellIs" dxfId="81" priority="94" stopIfTrue="1" operator="equal">
      <formula>"N"</formula>
    </cfRule>
  </conditionalFormatting>
  <conditionalFormatting sqref="E103">
    <cfRule type="cellIs" dxfId="80" priority="93" stopIfTrue="1" operator="equal">
      <formula>"N"</formula>
    </cfRule>
  </conditionalFormatting>
  <conditionalFormatting sqref="E103">
    <cfRule type="cellIs" dxfId="79" priority="92" stopIfTrue="1" operator="equal">
      <formula>"N"</formula>
    </cfRule>
  </conditionalFormatting>
  <conditionalFormatting sqref="E103">
    <cfRule type="cellIs" dxfId="78" priority="91" stopIfTrue="1" operator="equal">
      <formula>"N"</formula>
    </cfRule>
  </conditionalFormatting>
  <conditionalFormatting sqref="E107">
    <cfRule type="cellIs" dxfId="77" priority="46" stopIfTrue="1" operator="equal">
      <formula>"n"</formula>
    </cfRule>
    <cfRule type="cellIs" dxfId="76" priority="90" stopIfTrue="1" operator="equal">
      <formula>"N"</formula>
    </cfRule>
  </conditionalFormatting>
  <conditionalFormatting sqref="E107">
    <cfRule type="cellIs" dxfId="75" priority="89" stopIfTrue="1" operator="equal">
      <formula>"N"</formula>
    </cfRule>
  </conditionalFormatting>
  <conditionalFormatting sqref="E107">
    <cfRule type="cellIs" dxfId="74" priority="88" stopIfTrue="1" operator="equal">
      <formula>"N"</formula>
    </cfRule>
  </conditionalFormatting>
  <conditionalFormatting sqref="E113">
    <cfRule type="cellIs" dxfId="73" priority="87" stopIfTrue="1" operator="equal">
      <formula>"N"</formula>
    </cfRule>
  </conditionalFormatting>
  <conditionalFormatting sqref="E113">
    <cfRule type="cellIs" dxfId="72" priority="86" stopIfTrue="1" operator="equal">
      <formula>"N"</formula>
    </cfRule>
  </conditionalFormatting>
  <conditionalFormatting sqref="E113">
    <cfRule type="cellIs" dxfId="71" priority="85" stopIfTrue="1" operator="equal">
      <formula>"N"</formula>
    </cfRule>
  </conditionalFormatting>
  <conditionalFormatting sqref="E126:E127">
    <cfRule type="cellIs" dxfId="70" priority="84" stopIfTrue="1" operator="equal">
      <formula>"N"</formula>
    </cfRule>
  </conditionalFormatting>
  <conditionalFormatting sqref="E126:E127">
    <cfRule type="cellIs" dxfId="69" priority="83" stopIfTrue="1" operator="equal">
      <formula>"N"</formula>
    </cfRule>
  </conditionalFormatting>
  <conditionalFormatting sqref="E126:E127">
    <cfRule type="cellIs" dxfId="68" priority="82" stopIfTrue="1" operator="equal">
      <formula>"N"</formula>
    </cfRule>
  </conditionalFormatting>
  <conditionalFormatting sqref="E131">
    <cfRule type="cellIs" dxfId="67" priority="81" stopIfTrue="1" operator="equal">
      <formula>"N"</formula>
    </cfRule>
  </conditionalFormatting>
  <conditionalFormatting sqref="E131">
    <cfRule type="cellIs" dxfId="66" priority="80" stopIfTrue="1" operator="equal">
      <formula>"N"</formula>
    </cfRule>
  </conditionalFormatting>
  <conditionalFormatting sqref="E131">
    <cfRule type="cellIs" dxfId="65" priority="79" stopIfTrue="1" operator="equal">
      <formula>"N"</formula>
    </cfRule>
  </conditionalFormatting>
  <conditionalFormatting sqref="E192:E195">
    <cfRule type="cellIs" dxfId="64" priority="78" stopIfTrue="1" operator="equal">
      <formula>"N"</formula>
    </cfRule>
  </conditionalFormatting>
  <conditionalFormatting sqref="E192:E195">
    <cfRule type="cellIs" dxfId="63" priority="77" stopIfTrue="1" operator="equal">
      <formula>"N"</formula>
    </cfRule>
  </conditionalFormatting>
  <conditionalFormatting sqref="E192:E195">
    <cfRule type="cellIs" dxfId="62" priority="76" stopIfTrue="1" operator="equal">
      <formula>"N"</formula>
    </cfRule>
  </conditionalFormatting>
  <conditionalFormatting sqref="E197">
    <cfRule type="cellIs" dxfId="61" priority="75" stopIfTrue="1" operator="equal">
      <formula>"N"</formula>
    </cfRule>
  </conditionalFormatting>
  <conditionalFormatting sqref="E197">
    <cfRule type="cellIs" dxfId="60" priority="74" stopIfTrue="1" operator="equal">
      <formula>"N"</formula>
    </cfRule>
  </conditionalFormatting>
  <conditionalFormatting sqref="E197">
    <cfRule type="cellIs" dxfId="59" priority="73" stopIfTrue="1" operator="equal">
      <formula>"N"</formula>
    </cfRule>
  </conditionalFormatting>
  <conditionalFormatting sqref="E199:E205">
    <cfRule type="cellIs" dxfId="58" priority="72" stopIfTrue="1" operator="equal">
      <formula>"N"</formula>
    </cfRule>
  </conditionalFormatting>
  <conditionalFormatting sqref="E199:E205">
    <cfRule type="cellIs" dxfId="57" priority="71" stopIfTrue="1" operator="equal">
      <formula>"N"</formula>
    </cfRule>
  </conditionalFormatting>
  <conditionalFormatting sqref="E199:E205">
    <cfRule type="cellIs" dxfId="56" priority="70" stopIfTrue="1" operator="equal">
      <formula>"N"</formula>
    </cfRule>
  </conditionalFormatting>
  <conditionalFormatting sqref="E225:E226">
    <cfRule type="cellIs" dxfId="55" priority="69" stopIfTrue="1" operator="equal">
      <formula>"N"</formula>
    </cfRule>
  </conditionalFormatting>
  <conditionalFormatting sqref="E225:E226">
    <cfRule type="cellIs" dxfId="54" priority="68" stopIfTrue="1" operator="equal">
      <formula>"N"</formula>
    </cfRule>
  </conditionalFormatting>
  <conditionalFormatting sqref="E225:E226">
    <cfRule type="cellIs" dxfId="53" priority="67" stopIfTrue="1" operator="equal">
      <formula>"N"</formula>
    </cfRule>
  </conditionalFormatting>
  <conditionalFormatting sqref="E228">
    <cfRule type="cellIs" dxfId="52" priority="66" stopIfTrue="1" operator="equal">
      <formula>"N"</formula>
    </cfRule>
  </conditionalFormatting>
  <conditionalFormatting sqref="E228">
    <cfRule type="cellIs" dxfId="51" priority="65" stopIfTrue="1" operator="equal">
      <formula>"N"</formula>
    </cfRule>
  </conditionalFormatting>
  <conditionalFormatting sqref="E228">
    <cfRule type="cellIs" dxfId="50" priority="64" stopIfTrue="1" operator="equal">
      <formula>"N"</formula>
    </cfRule>
  </conditionalFormatting>
  <conditionalFormatting sqref="E128">
    <cfRule type="cellIs" dxfId="49" priority="63" stopIfTrue="1" operator="equal">
      <formula>"N"</formula>
    </cfRule>
  </conditionalFormatting>
  <conditionalFormatting sqref="E129:E130">
    <cfRule type="cellIs" dxfId="48" priority="62" stopIfTrue="1" operator="equal">
      <formula>"N"</formula>
    </cfRule>
  </conditionalFormatting>
  <conditionalFormatting sqref="E135:E137">
    <cfRule type="cellIs" dxfId="47" priority="61" stopIfTrue="1" operator="equal">
      <formula>"N"</formula>
    </cfRule>
  </conditionalFormatting>
  <conditionalFormatting sqref="E135:E137 E140:E142">
    <cfRule type="cellIs" dxfId="46" priority="60" stopIfTrue="1" operator="equal">
      <formula>"N"</formula>
    </cfRule>
  </conditionalFormatting>
  <conditionalFormatting sqref="E151:E152 E154:E173 E181:E206">
    <cfRule type="cellIs" dxfId="45" priority="59" stopIfTrue="1" operator="equal">
      <formula>"N"</formula>
    </cfRule>
  </conditionalFormatting>
  <conditionalFormatting sqref="E190:E206">
    <cfRule type="cellIs" dxfId="44" priority="58" stopIfTrue="1" operator="equal">
      <formula>"N"</formula>
    </cfRule>
  </conditionalFormatting>
  <conditionalFormatting sqref="E190:E191">
    <cfRule type="cellIs" dxfId="43" priority="57" stopIfTrue="1" operator="equal">
      <formula>"n"</formula>
    </cfRule>
  </conditionalFormatting>
  <conditionalFormatting sqref="E196">
    <cfRule type="cellIs" dxfId="42" priority="56" stopIfTrue="1" operator="equal">
      <formula>"n"</formula>
    </cfRule>
  </conditionalFormatting>
  <conditionalFormatting sqref="E198">
    <cfRule type="cellIs" dxfId="41" priority="55" stopIfTrue="1" operator="equal">
      <formula>"n"</formula>
    </cfRule>
  </conditionalFormatting>
  <conditionalFormatting sqref="E206">
    <cfRule type="cellIs" dxfId="40" priority="54" stopIfTrue="1" operator="equal">
      <formula>"n"</formula>
    </cfRule>
  </conditionalFormatting>
  <conditionalFormatting sqref="E100">
    <cfRule type="cellIs" dxfId="39" priority="47" stopIfTrue="1" operator="equal">
      <formula>"N"</formula>
    </cfRule>
  </conditionalFormatting>
  <conditionalFormatting sqref="E227">
    <cfRule type="cellIs" dxfId="38" priority="45" stopIfTrue="1" operator="equal">
      <formula>"n"</formula>
    </cfRule>
  </conditionalFormatting>
  <conditionalFormatting sqref="E229">
    <cfRule type="cellIs" dxfId="37" priority="44" stopIfTrue="1" operator="equal">
      <formula>"n"</formula>
    </cfRule>
  </conditionalFormatting>
  <conditionalFormatting sqref="E61:E62">
    <cfRule type="cellIs" dxfId="36" priority="43" stopIfTrue="1" operator="equal">
      <formula>"N"</formula>
    </cfRule>
  </conditionalFormatting>
  <conditionalFormatting sqref="E61:E62">
    <cfRule type="cellIs" dxfId="35" priority="42" stopIfTrue="1" operator="equal">
      <formula>"N"</formula>
    </cfRule>
  </conditionalFormatting>
  <conditionalFormatting sqref="E61:E62">
    <cfRule type="cellIs" dxfId="34" priority="41" stopIfTrue="1" operator="equal">
      <formula>"N"</formula>
    </cfRule>
  </conditionalFormatting>
  <conditionalFormatting sqref="E139">
    <cfRule type="cellIs" dxfId="33" priority="37" stopIfTrue="1" operator="equal">
      <formula>"N"</formula>
    </cfRule>
  </conditionalFormatting>
  <conditionalFormatting sqref="E139">
    <cfRule type="cellIs" dxfId="32" priority="36" stopIfTrue="1" operator="equal">
      <formula>"N"</formula>
    </cfRule>
  </conditionalFormatting>
  <conditionalFormatting sqref="E139">
    <cfRule type="cellIs" dxfId="31" priority="35" stopIfTrue="1" operator="equal">
      <formula>"N"</formula>
    </cfRule>
  </conditionalFormatting>
  <conditionalFormatting sqref="E132">
    <cfRule type="cellIs" dxfId="30" priority="28" stopIfTrue="1" operator="equal">
      <formula>"N"</formula>
    </cfRule>
  </conditionalFormatting>
  <conditionalFormatting sqref="E132">
    <cfRule type="cellIs" dxfId="29" priority="27" stopIfTrue="1" operator="equal">
      <formula>"N"</formula>
    </cfRule>
  </conditionalFormatting>
  <conditionalFormatting sqref="E132">
    <cfRule type="cellIs" dxfId="28" priority="26" stopIfTrue="1" operator="equal">
      <formula>"N"</formula>
    </cfRule>
  </conditionalFormatting>
  <conditionalFormatting sqref="E175">
    <cfRule type="cellIs" dxfId="27" priority="31" stopIfTrue="1" operator="equal">
      <formula>"N"</formula>
    </cfRule>
  </conditionalFormatting>
  <conditionalFormatting sqref="E175">
    <cfRule type="cellIs" dxfId="26" priority="30" stopIfTrue="1" operator="equal">
      <formula>"N"</formula>
    </cfRule>
  </conditionalFormatting>
  <conditionalFormatting sqref="E175">
    <cfRule type="cellIs" dxfId="25" priority="29" stopIfTrue="1" operator="equal">
      <formula>"N"</formula>
    </cfRule>
  </conditionalFormatting>
  <conditionalFormatting sqref="E133:E134">
    <cfRule type="cellIs" dxfId="24" priority="25" stopIfTrue="1" operator="equal">
      <formula>"N"</formula>
    </cfRule>
  </conditionalFormatting>
  <conditionalFormatting sqref="E133:E134">
    <cfRule type="cellIs" dxfId="23" priority="24" stopIfTrue="1" operator="equal">
      <formula>"N"</formula>
    </cfRule>
  </conditionalFormatting>
  <conditionalFormatting sqref="E133:E134">
    <cfRule type="cellIs" dxfId="22" priority="23" stopIfTrue="1" operator="equal">
      <formula>"N"</formula>
    </cfRule>
  </conditionalFormatting>
  <conditionalFormatting sqref="E138">
    <cfRule type="cellIs" dxfId="21" priority="22" stopIfTrue="1" operator="equal">
      <formula>"N"</formula>
    </cfRule>
  </conditionalFormatting>
  <conditionalFormatting sqref="E138">
    <cfRule type="cellIs" dxfId="20" priority="21" stopIfTrue="1" operator="equal">
      <formula>"N"</formula>
    </cfRule>
  </conditionalFormatting>
  <conditionalFormatting sqref="E138">
    <cfRule type="cellIs" dxfId="19" priority="20" stopIfTrue="1" operator="equal">
      <formula>"N"</formula>
    </cfRule>
  </conditionalFormatting>
  <conditionalFormatting sqref="E144:E150">
    <cfRule type="cellIs" dxfId="18" priority="19" stopIfTrue="1" operator="equal">
      <formula>"N"</formula>
    </cfRule>
  </conditionalFormatting>
  <conditionalFormatting sqref="E144:E150">
    <cfRule type="cellIs" dxfId="17" priority="18" stopIfTrue="1" operator="equal">
      <formula>"N"</formula>
    </cfRule>
  </conditionalFormatting>
  <conditionalFormatting sqref="E144:E150">
    <cfRule type="cellIs" dxfId="16" priority="17" stopIfTrue="1" operator="equal">
      <formula>"N"</formula>
    </cfRule>
  </conditionalFormatting>
  <conditionalFormatting sqref="E153">
    <cfRule type="cellIs" dxfId="15" priority="16" stopIfTrue="1" operator="equal">
      <formula>"N"</formula>
    </cfRule>
  </conditionalFormatting>
  <conditionalFormatting sqref="E153">
    <cfRule type="cellIs" dxfId="14" priority="15" stopIfTrue="1" operator="equal">
      <formula>"N"</formula>
    </cfRule>
  </conditionalFormatting>
  <conditionalFormatting sqref="E153">
    <cfRule type="cellIs" dxfId="13" priority="14" stopIfTrue="1" operator="equal">
      <formula>"N"</formula>
    </cfRule>
  </conditionalFormatting>
  <conditionalFormatting sqref="E174">
    <cfRule type="cellIs" dxfId="12" priority="13" stopIfTrue="1" operator="equal">
      <formula>"N"</formula>
    </cfRule>
  </conditionalFormatting>
  <conditionalFormatting sqref="E174">
    <cfRule type="cellIs" dxfId="11" priority="12" stopIfTrue="1" operator="equal">
      <formula>"N"</formula>
    </cfRule>
  </conditionalFormatting>
  <conditionalFormatting sqref="E174">
    <cfRule type="cellIs" dxfId="10" priority="11" stopIfTrue="1" operator="equal">
      <formula>"N"</formula>
    </cfRule>
  </conditionalFormatting>
  <conditionalFormatting sqref="E176:E179">
    <cfRule type="cellIs" dxfId="9" priority="10" stopIfTrue="1" operator="equal">
      <formula>"N"</formula>
    </cfRule>
  </conditionalFormatting>
  <conditionalFormatting sqref="E176:E179">
    <cfRule type="cellIs" dxfId="8" priority="9" stopIfTrue="1" operator="equal">
      <formula>"N"</formula>
    </cfRule>
  </conditionalFormatting>
  <conditionalFormatting sqref="E176:E179">
    <cfRule type="cellIs" dxfId="7" priority="8" stopIfTrue="1" operator="equal">
      <formula>"N"</formula>
    </cfRule>
  </conditionalFormatting>
  <conditionalFormatting sqref="E180">
    <cfRule type="cellIs" dxfId="6" priority="7" stopIfTrue="1" operator="equal">
      <formula>"N"</formula>
    </cfRule>
  </conditionalFormatting>
  <conditionalFormatting sqref="E180">
    <cfRule type="cellIs" dxfId="5" priority="6" stopIfTrue="1" operator="equal">
      <formula>"N"</formula>
    </cfRule>
  </conditionalFormatting>
  <conditionalFormatting sqref="E180">
    <cfRule type="cellIs" dxfId="4" priority="5" stopIfTrue="1" operator="equal">
      <formula>"N"</formula>
    </cfRule>
  </conditionalFormatting>
  <conditionalFormatting sqref="E189">
    <cfRule type="cellIs" dxfId="3" priority="4" stopIfTrue="1" operator="equal">
      <formula>"N"</formula>
    </cfRule>
  </conditionalFormatting>
  <conditionalFormatting sqref="E189">
    <cfRule type="cellIs" dxfId="2" priority="3" stopIfTrue="1" operator="equal">
      <formula>"N"</formula>
    </cfRule>
  </conditionalFormatting>
  <conditionalFormatting sqref="E189">
    <cfRule type="cellIs" dxfId="1" priority="2" stopIfTrue="1" operator="equal">
      <formula>"N"</formula>
    </cfRule>
  </conditionalFormatting>
  <conditionalFormatting sqref="E189">
    <cfRule type="cellIs" dxfId="0" priority="1" stopIfTrue="1" operator="equal">
      <formula>"N"</formula>
    </cfRule>
  </conditionalFormatting>
  <dataValidations count="1">
    <dataValidation type="list" allowBlank="1" showInputMessage="1" showErrorMessage="1" error="Posar S/N" sqref="E126:E142 E225:E229 E144:E206 E6:E23 E33:E115" xr:uid="{00000000-0002-0000-0000-000000000000}">
      <formula1>$E$2:$E$3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rowBreaks count="2" manualBreakCount="2">
    <brk id="38" max="16383" man="1"/>
    <brk id="127" max="16383" man="1"/>
  </rowBreaks>
  <ignoredErrors>
    <ignoredError sqref="D257" formulaRange="1"/>
    <ignoredError sqref="F15:F1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Pensions reglament 2018 simulació registre</dc:title>
  <dc:subject/>
  <dc:creator>Departament de Turisme - Govern d'Andorra</dc:creator>
  <cp:keywords>full de simulació pensions - reglament 2018</cp:keywords>
  <dc:description/>
  <cp:lastModifiedBy>Silvia Foix Sallo</cp:lastModifiedBy>
  <cp:revision/>
  <dcterms:created xsi:type="dcterms:W3CDTF">2011-10-06T08:48:58Z</dcterms:created>
  <dcterms:modified xsi:type="dcterms:W3CDTF">2024-07-11T12:03:41Z</dcterms:modified>
  <cp:category/>
  <cp:contentStatus/>
</cp:coreProperties>
</file>