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EBALL TURISME\LLEI ALLOTJAMENTS TURÍSTICS 2021-2022\REGLAMENTS 2021\APARTAMENTS TURÍSTICS\Pàgina web\"/>
    </mc:Choice>
  </mc:AlternateContent>
  <xr:revisionPtr revIDLastSave="0" documentId="13_ncr:1_{3C383A6F-3C2C-4076-A60E-76BD83E7129E}" xr6:coauthVersionLast="36" xr6:coauthVersionMax="36" xr10:uidLastSave="{00000000-0000-0000-0000-000000000000}"/>
  <bookViews>
    <workbookView xWindow="-120" yWindow="-120" windowWidth="29040" windowHeight="15840" activeTab="5" xr2:uid="{00000000-000D-0000-FFFF-FFFF00000000}"/>
  </bookViews>
  <sheets>
    <sheet name="Apartaments turístics" sheetId="44" r:id="rId1"/>
    <sheet name="1 estrella" sheetId="45" r:id="rId2"/>
    <sheet name="2 estrelles" sheetId="46" r:id="rId3"/>
    <sheet name="3 estrelles" sheetId="47" r:id="rId4"/>
    <sheet name="4 estrelles" sheetId="48" r:id="rId5"/>
    <sheet name="5 estrelles" sheetId="49" r:id="rId6"/>
  </sheets>
  <definedNames>
    <definedName name="_xlnm._FilterDatabase" localSheetId="1" hidden="1">'1 estrella'!$A$170:$F$200</definedName>
    <definedName name="_xlnm._FilterDatabase" localSheetId="2" hidden="1">'2 estrelles'!$A$170:$F$200</definedName>
    <definedName name="_xlnm._FilterDatabase" localSheetId="3" hidden="1">'3 estrelles'!$A$170:$F$200</definedName>
    <definedName name="_xlnm._FilterDatabase" localSheetId="4" hidden="1">'4 estrelles'!$A$170:$F$200</definedName>
    <definedName name="_xlnm._FilterDatabase" localSheetId="5" hidden="1">'5 estrelles'!$A$170:$F$200</definedName>
    <definedName name="_xlnm._FilterDatabase" localSheetId="0" hidden="1">'Apartaments turístics'!$A$160:$H$189</definedName>
    <definedName name="_xlnm.Print_Area" localSheetId="1">'1 estrella'!$A$1:$E$272</definedName>
    <definedName name="_xlnm.Print_Area" localSheetId="2">'2 estrelles'!$A$1:$E$271</definedName>
    <definedName name="_xlnm.Print_Area" localSheetId="3">'3 estrelles'!$A$1:$E$305</definedName>
    <definedName name="_xlnm.Print_Area" localSheetId="4">'4 estrelles'!$A$1:$E$277</definedName>
    <definedName name="_xlnm.Print_Area" localSheetId="5">'5 estrelles'!$A$1:$E$271</definedName>
    <definedName name="_xlnm.Print_Area" localSheetId="0">'Apartaments turístics'!$A$1:$H$269</definedName>
    <definedName name="Control" localSheetId="1">#REF!</definedName>
    <definedName name="Control" localSheetId="2">#REF!</definedName>
    <definedName name="Control" localSheetId="3">#REF!</definedName>
    <definedName name="Control" localSheetId="4">#REF!</definedName>
    <definedName name="Control" localSheetId="5">#REF!</definedName>
    <definedName name="Control" localSheetId="0">#REF!</definedName>
    <definedName name="Control">#REF!</definedName>
    <definedName name="general" localSheetId="1">#REF!</definedName>
    <definedName name="general" localSheetId="2">#REF!</definedName>
    <definedName name="general" localSheetId="3">#REF!</definedName>
    <definedName name="general" localSheetId="4">#REF!</definedName>
    <definedName name="general" localSheetId="5">#REF!</definedName>
    <definedName name="general" localSheetId="0">#REF!</definedName>
    <definedName name="general">#REF!</definedName>
  </definedNames>
  <calcPr calcId="191029"/>
  <fileRecoveryPr autoRecover="0"/>
</workbook>
</file>

<file path=xl/calcChain.xml><?xml version="1.0" encoding="utf-8"?>
<calcChain xmlns="http://schemas.openxmlformats.org/spreadsheetml/2006/main">
  <c r="H237" i="44" l="1"/>
  <c r="H251" i="44" s="1"/>
  <c r="G237" i="44"/>
  <c r="G251" i="44" s="1"/>
  <c r="F237" i="44"/>
  <c r="F251" i="44" s="1"/>
  <c r="E237" i="44"/>
  <c r="E251" i="44" s="1"/>
  <c r="D237" i="44"/>
  <c r="D251" i="44" s="1"/>
  <c r="C237" i="44"/>
  <c r="C232" i="44"/>
  <c r="H232" i="44"/>
  <c r="H250" i="44" s="1"/>
  <c r="G232" i="44"/>
  <c r="G250" i="44" s="1"/>
  <c r="F232" i="44"/>
  <c r="F250" i="44" s="1"/>
  <c r="E232" i="44"/>
  <c r="E250" i="44" s="1"/>
  <c r="D232" i="44"/>
  <c r="D250" i="44" s="1"/>
  <c r="H224" i="44"/>
  <c r="H249" i="44" s="1"/>
  <c r="G224" i="44"/>
  <c r="G249" i="44" s="1"/>
  <c r="F224" i="44"/>
  <c r="F249" i="44" s="1"/>
  <c r="E224" i="44"/>
  <c r="E249" i="44" s="1"/>
  <c r="D224" i="44"/>
  <c r="D249" i="44" s="1"/>
  <c r="H223" i="44"/>
  <c r="H248" i="44" s="1"/>
  <c r="G223" i="44"/>
  <c r="G248" i="44" s="1"/>
  <c r="F223" i="44"/>
  <c r="F248" i="44" s="1"/>
  <c r="E223" i="44"/>
  <c r="E248" i="44" s="1"/>
  <c r="D223" i="44"/>
  <c r="D248" i="44" s="1"/>
  <c r="C224" i="44"/>
  <c r="C223" i="44"/>
  <c r="H211" i="44"/>
  <c r="H260" i="44" s="1"/>
  <c r="G211" i="44"/>
  <c r="G260" i="44" s="1"/>
  <c r="F211" i="44"/>
  <c r="F260" i="44" s="1"/>
  <c r="E211" i="44"/>
  <c r="E260" i="44" s="1"/>
  <c r="H210" i="44"/>
  <c r="H247" i="44" s="1"/>
  <c r="G210" i="44"/>
  <c r="G247" i="44" s="1"/>
  <c r="F210" i="44"/>
  <c r="F247" i="44" s="1"/>
  <c r="E210" i="44"/>
  <c r="E247" i="44" s="1"/>
  <c r="D211" i="44"/>
  <c r="D260" i="44" s="1"/>
  <c r="D210" i="44"/>
  <c r="D247" i="44" s="1"/>
  <c r="C211" i="44"/>
  <c r="C210" i="44"/>
  <c r="H202" i="44"/>
  <c r="H259" i="44" s="1"/>
  <c r="G202" i="44"/>
  <c r="G259" i="44" s="1"/>
  <c r="F202" i="44"/>
  <c r="F259" i="44" s="1"/>
  <c r="H201" i="44"/>
  <c r="H246" i="44" s="1"/>
  <c r="G201" i="44"/>
  <c r="G246" i="44" s="1"/>
  <c r="F201" i="44"/>
  <c r="F246" i="44" s="1"/>
  <c r="E202" i="44"/>
  <c r="E259" i="44" s="1"/>
  <c r="E201" i="44"/>
  <c r="E246" i="44" s="1"/>
  <c r="D202" i="44"/>
  <c r="D259" i="44" s="1"/>
  <c r="D201" i="44"/>
  <c r="D246" i="44" s="1"/>
  <c r="C202" i="44"/>
  <c r="C201" i="44"/>
  <c r="H189" i="44"/>
  <c r="H258" i="44" s="1"/>
  <c r="G189" i="44"/>
  <c r="G258" i="44" s="1"/>
  <c r="G261" i="44" s="1"/>
  <c r="F189" i="44"/>
  <c r="F258" i="44" s="1"/>
  <c r="H188" i="44"/>
  <c r="H245" i="44" s="1"/>
  <c r="G188" i="44"/>
  <c r="G245" i="44" s="1"/>
  <c r="F188" i="44"/>
  <c r="F245" i="44" s="1"/>
  <c r="E189" i="44"/>
  <c r="E258" i="44" s="1"/>
  <c r="E188" i="44"/>
  <c r="E245" i="44" s="1"/>
  <c r="D189" i="44"/>
  <c r="D258" i="44" s="1"/>
  <c r="D188" i="44"/>
  <c r="D245" i="44" s="1"/>
  <c r="C189" i="44"/>
  <c r="C188" i="44"/>
  <c r="G158" i="44"/>
  <c r="G257" i="44" s="1"/>
  <c r="F158" i="44"/>
  <c r="F257" i="44" s="1"/>
  <c r="E158" i="44"/>
  <c r="E257" i="44" s="1"/>
  <c r="G157" i="44"/>
  <c r="G244" i="44" s="1"/>
  <c r="F157" i="44"/>
  <c r="F244" i="44" s="1"/>
  <c r="E157" i="44"/>
  <c r="E244" i="44" s="1"/>
  <c r="D158" i="44"/>
  <c r="D257" i="44" s="1"/>
  <c r="D157" i="44"/>
  <c r="D244" i="44" s="1"/>
  <c r="C158" i="44"/>
  <c r="C157" i="44"/>
  <c r="C27" i="44"/>
  <c r="H27" i="44"/>
  <c r="H256" i="44" s="1"/>
  <c r="G27" i="44"/>
  <c r="G256" i="44" s="1"/>
  <c r="F27" i="44"/>
  <c r="F256" i="44" s="1"/>
  <c r="H26" i="44"/>
  <c r="H243" i="44" s="1"/>
  <c r="G26" i="44"/>
  <c r="G243" i="44" s="1"/>
  <c r="F26" i="44"/>
  <c r="F243" i="44" s="1"/>
  <c r="E27" i="44"/>
  <c r="E256" i="44" s="1"/>
  <c r="E26" i="44"/>
  <c r="E243" i="44" s="1"/>
  <c r="D27" i="44"/>
  <c r="D256" i="44" s="1"/>
  <c r="D26" i="44"/>
  <c r="D243" i="44" s="1"/>
  <c r="C26" i="44"/>
  <c r="D270" i="49"/>
  <c r="D269" i="49"/>
  <c r="D263" i="49"/>
  <c r="D262" i="49"/>
  <c r="D253" i="49"/>
  <c r="D252" i="49"/>
  <c r="D249" i="49"/>
  <c r="D248" i="49"/>
  <c r="D231" i="49"/>
  <c r="D230" i="49"/>
  <c r="D221" i="49"/>
  <c r="D220" i="49"/>
  <c r="D217" i="49"/>
  <c r="D216" i="49"/>
  <c r="D270" i="48"/>
  <c r="D269" i="48"/>
  <c r="D263" i="48"/>
  <c r="D262" i="48"/>
  <c r="D253" i="48"/>
  <c r="D252" i="48"/>
  <c r="D250" i="48"/>
  <c r="D249" i="48"/>
  <c r="D248" i="48"/>
  <c r="D235" i="48"/>
  <c r="D234" i="48"/>
  <c r="D231" i="48"/>
  <c r="D230" i="48"/>
  <c r="D221" i="48"/>
  <c r="D220" i="48"/>
  <c r="D217" i="48"/>
  <c r="D216" i="48"/>
  <c r="F261" i="44" l="1"/>
  <c r="E261" i="44"/>
  <c r="D261" i="44"/>
  <c r="G252" i="44"/>
  <c r="D252" i="44"/>
  <c r="E252" i="44"/>
  <c r="F252" i="44"/>
  <c r="D222" i="49"/>
  <c r="D218" i="49"/>
  <c r="D222" i="48"/>
  <c r="D218" i="48"/>
  <c r="C294" i="49"/>
  <c r="D293" i="49"/>
  <c r="C293" i="49"/>
  <c r="C292" i="49"/>
  <c r="D291" i="49"/>
  <c r="C291" i="49"/>
  <c r="C290" i="49"/>
  <c r="D289" i="49"/>
  <c r="C289" i="49"/>
  <c r="C288" i="49"/>
  <c r="C287" i="49"/>
  <c r="C286" i="49"/>
  <c r="C281" i="49"/>
  <c r="D280" i="49"/>
  <c r="C280" i="49"/>
  <c r="C279" i="49"/>
  <c r="C278" i="49"/>
  <c r="D277" i="49"/>
  <c r="C277" i="49"/>
  <c r="D294" i="49"/>
  <c r="D271" i="49"/>
  <c r="E293" i="49"/>
  <c r="D292" i="49"/>
  <c r="E292" i="49"/>
  <c r="E291" i="49"/>
  <c r="D235" i="49"/>
  <c r="D234" i="49"/>
  <c r="D290" i="49"/>
  <c r="E290" i="49"/>
  <c r="E289" i="49"/>
  <c r="D203" i="49"/>
  <c r="D279" i="49" s="1"/>
  <c r="D202" i="49"/>
  <c r="D199" i="49"/>
  <c r="D288" i="49" s="1"/>
  <c r="D198" i="49"/>
  <c r="E288" i="49" s="1"/>
  <c r="D167" i="49"/>
  <c r="D166" i="49"/>
  <c r="H158" i="44" s="1"/>
  <c r="H257" i="44" s="1"/>
  <c r="H261" i="44" s="1"/>
  <c r="D163" i="49"/>
  <c r="D287" i="49" s="1"/>
  <c r="D162" i="49"/>
  <c r="D31" i="49"/>
  <c r="D30" i="49"/>
  <c r="D27" i="49"/>
  <c r="D286" i="49" s="1"/>
  <c r="D26" i="49"/>
  <c r="E286" i="49" s="1"/>
  <c r="F16" i="49"/>
  <c r="F17" i="49" s="1"/>
  <c r="F16" i="48"/>
  <c r="F17" i="48" s="1"/>
  <c r="F15" i="47"/>
  <c r="F139" i="49"/>
  <c r="F140" i="49" s="1"/>
  <c r="F15" i="49"/>
  <c r="B7" i="49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B110" i="49" s="1"/>
  <c r="B111" i="49" s="1"/>
  <c r="B112" i="49" s="1"/>
  <c r="B113" i="49" s="1"/>
  <c r="B114" i="49" s="1"/>
  <c r="B115" i="49" s="1"/>
  <c r="B116" i="49" s="1"/>
  <c r="B117" i="49" s="1"/>
  <c r="B118" i="49" s="1"/>
  <c r="B119" i="49" s="1"/>
  <c r="B120" i="49" s="1"/>
  <c r="B121" i="49" s="1"/>
  <c r="B122" i="49" s="1"/>
  <c r="B123" i="49" s="1"/>
  <c r="B124" i="49" s="1"/>
  <c r="B125" i="49" s="1"/>
  <c r="B126" i="49" s="1"/>
  <c r="B127" i="49" s="1"/>
  <c r="B128" i="49" s="1"/>
  <c r="B129" i="49" s="1"/>
  <c r="B130" i="49" s="1"/>
  <c r="B131" i="49" s="1"/>
  <c r="B132" i="49" s="1"/>
  <c r="B133" i="49" s="1"/>
  <c r="B134" i="49" s="1"/>
  <c r="B135" i="49" s="1"/>
  <c r="B136" i="49" s="1"/>
  <c r="B137" i="49" s="1"/>
  <c r="B138" i="49" s="1"/>
  <c r="B139" i="49" s="1"/>
  <c r="B140" i="49" s="1"/>
  <c r="B141" i="49" s="1"/>
  <c r="B142" i="49" s="1"/>
  <c r="B143" i="49" s="1"/>
  <c r="B144" i="49" s="1"/>
  <c r="B145" i="49" s="1"/>
  <c r="B146" i="49" s="1"/>
  <c r="B147" i="49" s="1"/>
  <c r="B148" i="49" s="1"/>
  <c r="B149" i="49" s="1"/>
  <c r="B150" i="49" s="1"/>
  <c r="B151" i="49" s="1"/>
  <c r="B152" i="49" s="1"/>
  <c r="B153" i="49" s="1"/>
  <c r="B154" i="49" s="1"/>
  <c r="B155" i="49" s="1"/>
  <c r="B156" i="49" s="1"/>
  <c r="B157" i="49" s="1"/>
  <c r="B158" i="49" s="1"/>
  <c r="B159" i="49" s="1"/>
  <c r="B160" i="49" s="1"/>
  <c r="B161" i="49" s="1"/>
  <c r="B171" i="49" s="1"/>
  <c r="B172" i="49" s="1"/>
  <c r="B173" i="49" s="1"/>
  <c r="B174" i="49" s="1"/>
  <c r="B175" i="49" s="1"/>
  <c r="B176" i="49" s="1"/>
  <c r="B177" i="49" s="1"/>
  <c r="B178" i="49" s="1"/>
  <c r="B179" i="49" s="1"/>
  <c r="B180" i="49" s="1"/>
  <c r="B181" i="49" s="1"/>
  <c r="B182" i="49" s="1"/>
  <c r="B183" i="49" s="1"/>
  <c r="B184" i="49" s="1"/>
  <c r="B185" i="49" s="1"/>
  <c r="B186" i="49" s="1"/>
  <c r="B187" i="49" s="1"/>
  <c r="B188" i="49" s="1"/>
  <c r="B189" i="49" s="1"/>
  <c r="B190" i="49" s="1"/>
  <c r="B191" i="49" s="1"/>
  <c r="B192" i="49" s="1"/>
  <c r="B193" i="49" s="1"/>
  <c r="B194" i="49" s="1"/>
  <c r="B195" i="49" s="1"/>
  <c r="B196" i="49" s="1"/>
  <c r="B197" i="49" s="1"/>
  <c r="B207" i="49" s="1"/>
  <c r="B208" i="49" s="1"/>
  <c r="B209" i="49" s="1"/>
  <c r="B210" i="49" s="1"/>
  <c r="B211" i="49" s="1"/>
  <c r="B212" i="49" s="1"/>
  <c r="B213" i="49" s="1"/>
  <c r="B214" i="49" s="1"/>
  <c r="B215" i="49" s="1"/>
  <c r="B225" i="49" s="1"/>
  <c r="B226" i="49" s="1"/>
  <c r="B227" i="49" s="1"/>
  <c r="B228" i="49" s="1"/>
  <c r="B229" i="49" s="1"/>
  <c r="B240" i="49" s="1"/>
  <c r="B241" i="49" s="1"/>
  <c r="B242" i="49" s="1"/>
  <c r="B243" i="49" s="1"/>
  <c r="B244" i="49" s="1"/>
  <c r="B246" i="49" s="1"/>
  <c r="B247" i="49" s="1"/>
  <c r="B258" i="49" s="1"/>
  <c r="B259" i="49" s="1"/>
  <c r="B260" i="49" s="1"/>
  <c r="B261" i="49" s="1"/>
  <c r="B268" i="49" s="1"/>
  <c r="C288" i="48"/>
  <c r="C287" i="48"/>
  <c r="C286" i="48"/>
  <c r="C279" i="48"/>
  <c r="C278" i="48"/>
  <c r="C277" i="48"/>
  <c r="C294" i="48"/>
  <c r="C293" i="48"/>
  <c r="C292" i="48"/>
  <c r="C291" i="48"/>
  <c r="C290" i="48"/>
  <c r="C289" i="48"/>
  <c r="C281" i="48"/>
  <c r="C280" i="48"/>
  <c r="D294" i="48"/>
  <c r="D293" i="48"/>
  <c r="E293" i="48"/>
  <c r="D292" i="48"/>
  <c r="D291" i="48"/>
  <c r="E292" i="48"/>
  <c r="E291" i="48"/>
  <c r="D290" i="48"/>
  <c r="D281" i="48"/>
  <c r="E290" i="48"/>
  <c r="D280" i="48"/>
  <c r="D289" i="48"/>
  <c r="E289" i="48"/>
  <c r="D203" i="48"/>
  <c r="D279" i="48" s="1"/>
  <c r="D202" i="48"/>
  <c r="D199" i="48"/>
  <c r="D288" i="48" s="1"/>
  <c r="D198" i="48"/>
  <c r="E288" i="48" s="1"/>
  <c r="D167" i="48"/>
  <c r="D278" i="48" s="1"/>
  <c r="D166" i="48"/>
  <c r="D163" i="48"/>
  <c r="D287" i="48" s="1"/>
  <c r="D162" i="48"/>
  <c r="E287" i="48" s="1"/>
  <c r="D31" i="48"/>
  <c r="D277" i="48" s="1"/>
  <c r="D30" i="48"/>
  <c r="D27" i="48"/>
  <c r="D286" i="48" s="1"/>
  <c r="D26" i="48"/>
  <c r="E286" i="48" s="1"/>
  <c r="F139" i="48"/>
  <c r="F140" i="48" s="1"/>
  <c r="B7" i="48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B188" i="48" s="1"/>
  <c r="B189" i="48" s="1"/>
  <c r="B190" i="48" s="1"/>
  <c r="B191" i="48" s="1"/>
  <c r="B192" i="48" s="1"/>
  <c r="B193" i="48" s="1"/>
  <c r="B194" i="48" s="1"/>
  <c r="B195" i="48" s="1"/>
  <c r="B196" i="48" s="1"/>
  <c r="B197" i="48" s="1"/>
  <c r="B207" i="48" s="1"/>
  <c r="B208" i="48" s="1"/>
  <c r="B209" i="48" s="1"/>
  <c r="B210" i="48" s="1"/>
  <c r="B211" i="48" s="1"/>
  <c r="B212" i="48" s="1"/>
  <c r="B213" i="48" s="1"/>
  <c r="B214" i="48" s="1"/>
  <c r="B215" i="48" s="1"/>
  <c r="B225" i="48" s="1"/>
  <c r="B226" i="48" s="1"/>
  <c r="B227" i="48" s="1"/>
  <c r="B228" i="48" s="1"/>
  <c r="B229" i="48" s="1"/>
  <c r="B240" i="48" s="1"/>
  <c r="B241" i="48" s="1"/>
  <c r="B242" i="48" s="1"/>
  <c r="B243" i="48" s="1"/>
  <c r="B244" i="48" s="1"/>
  <c r="B246" i="48" s="1"/>
  <c r="B247" i="48" s="1"/>
  <c r="B258" i="48" s="1"/>
  <c r="B259" i="48" s="1"/>
  <c r="B260" i="48" s="1"/>
  <c r="B261" i="48" s="1"/>
  <c r="B268" i="48" s="1"/>
  <c r="C294" i="47"/>
  <c r="E293" i="47"/>
  <c r="C293" i="47"/>
  <c r="E292" i="47"/>
  <c r="C292" i="47"/>
  <c r="C291" i="47"/>
  <c r="E290" i="47"/>
  <c r="C290" i="47"/>
  <c r="E289" i="47"/>
  <c r="C289" i="47"/>
  <c r="E288" i="47"/>
  <c r="C288" i="47"/>
  <c r="E287" i="47"/>
  <c r="C287" i="47"/>
  <c r="E286" i="47"/>
  <c r="C286" i="47"/>
  <c r="C281" i="47"/>
  <c r="C280" i="47"/>
  <c r="C279" i="47"/>
  <c r="C278" i="47"/>
  <c r="C277" i="47"/>
  <c r="D270" i="47"/>
  <c r="D294" i="47" s="1"/>
  <c r="D269" i="47"/>
  <c r="E294" i="47" s="1"/>
  <c r="D263" i="47"/>
  <c r="D293" i="47" s="1"/>
  <c r="D262" i="47"/>
  <c r="D253" i="47"/>
  <c r="D292" i="47" s="1"/>
  <c r="D252" i="47"/>
  <c r="D249" i="47"/>
  <c r="D291" i="47" s="1"/>
  <c r="D248" i="47"/>
  <c r="E291" i="47" s="1"/>
  <c r="D235" i="47"/>
  <c r="D281" i="47" s="1"/>
  <c r="D234" i="47"/>
  <c r="D231" i="47"/>
  <c r="D290" i="47" s="1"/>
  <c r="D230" i="47"/>
  <c r="D221" i="47"/>
  <c r="D280" i="47" s="1"/>
  <c r="D220" i="47"/>
  <c r="D217" i="47"/>
  <c r="D289" i="47" s="1"/>
  <c r="D216" i="47"/>
  <c r="D218" i="47" s="1"/>
  <c r="D203" i="47"/>
  <c r="D279" i="47" s="1"/>
  <c r="D202" i="47"/>
  <c r="D199" i="47"/>
  <c r="D288" i="47" s="1"/>
  <c r="D198" i="47"/>
  <c r="D167" i="47"/>
  <c r="D278" i="47" s="1"/>
  <c r="D166" i="47"/>
  <c r="D163" i="47"/>
  <c r="D287" i="47" s="1"/>
  <c r="D162" i="47"/>
  <c r="D31" i="47"/>
  <c r="D277" i="47" s="1"/>
  <c r="D282" i="47" s="1"/>
  <c r="D283" i="47" s="1"/>
  <c r="D30" i="47"/>
  <c r="D27" i="47"/>
  <c r="D286" i="47" s="1"/>
  <c r="D26" i="47"/>
  <c r="F139" i="47"/>
  <c r="F140" i="47" s="1"/>
  <c r="F76" i="47"/>
  <c r="F77" i="47" s="1"/>
  <c r="F68" i="47"/>
  <c r="F69" i="47" s="1"/>
  <c r="F66" i="47"/>
  <c r="F67" i="47" s="1"/>
  <c r="F16" i="47"/>
  <c r="B7" i="47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B110" i="47" s="1"/>
  <c r="B111" i="47" s="1"/>
  <c r="B112" i="47" s="1"/>
  <c r="B113" i="47" s="1"/>
  <c r="B114" i="47" s="1"/>
  <c r="B115" i="47" s="1"/>
  <c r="B116" i="47" s="1"/>
  <c r="B117" i="47" s="1"/>
  <c r="B118" i="47" s="1"/>
  <c r="B119" i="47" s="1"/>
  <c r="B120" i="47" s="1"/>
  <c r="B121" i="47" s="1"/>
  <c r="B122" i="47" s="1"/>
  <c r="B123" i="47" s="1"/>
  <c r="B124" i="47" s="1"/>
  <c r="B125" i="47" s="1"/>
  <c r="B126" i="47" s="1"/>
  <c r="B127" i="47" s="1"/>
  <c r="B128" i="47" s="1"/>
  <c r="B129" i="47" s="1"/>
  <c r="B130" i="47" s="1"/>
  <c r="B131" i="47" s="1"/>
  <c r="B132" i="47" s="1"/>
  <c r="B133" i="47" s="1"/>
  <c r="B134" i="47" s="1"/>
  <c r="B135" i="47" s="1"/>
  <c r="B136" i="47" s="1"/>
  <c r="B137" i="47" s="1"/>
  <c r="B138" i="47" s="1"/>
  <c r="B139" i="47" s="1"/>
  <c r="B140" i="47" s="1"/>
  <c r="B141" i="47" s="1"/>
  <c r="B142" i="47" s="1"/>
  <c r="B143" i="47" s="1"/>
  <c r="B144" i="47" s="1"/>
  <c r="B145" i="47" s="1"/>
  <c r="B146" i="47" s="1"/>
  <c r="B147" i="47" s="1"/>
  <c r="B148" i="47" s="1"/>
  <c r="B149" i="47" s="1"/>
  <c r="B150" i="47" s="1"/>
  <c r="B151" i="47" s="1"/>
  <c r="B152" i="47" s="1"/>
  <c r="B153" i="47" s="1"/>
  <c r="B154" i="47" s="1"/>
  <c r="B155" i="47" s="1"/>
  <c r="B156" i="47" s="1"/>
  <c r="B157" i="47" s="1"/>
  <c r="B158" i="47" s="1"/>
  <c r="B159" i="47" s="1"/>
  <c r="B160" i="47" s="1"/>
  <c r="B161" i="47" s="1"/>
  <c r="B171" i="47" s="1"/>
  <c r="B172" i="47" s="1"/>
  <c r="B173" i="47" s="1"/>
  <c r="B174" i="47" s="1"/>
  <c r="B175" i="47" s="1"/>
  <c r="B176" i="47" s="1"/>
  <c r="B177" i="47" s="1"/>
  <c r="B178" i="47" s="1"/>
  <c r="B179" i="47" s="1"/>
  <c r="B180" i="47" s="1"/>
  <c r="B181" i="47" s="1"/>
  <c r="B182" i="47" s="1"/>
  <c r="B183" i="47" s="1"/>
  <c r="B184" i="47" s="1"/>
  <c r="B185" i="47" s="1"/>
  <c r="B186" i="47" s="1"/>
  <c r="B187" i="47" s="1"/>
  <c r="B188" i="47" s="1"/>
  <c r="B189" i="47" s="1"/>
  <c r="B190" i="47" s="1"/>
  <c r="B191" i="47" s="1"/>
  <c r="B192" i="47" s="1"/>
  <c r="B193" i="47" s="1"/>
  <c r="B194" i="47" s="1"/>
  <c r="B195" i="47" s="1"/>
  <c r="B196" i="47" s="1"/>
  <c r="B197" i="47" s="1"/>
  <c r="B207" i="47" s="1"/>
  <c r="B208" i="47" s="1"/>
  <c r="B209" i="47" s="1"/>
  <c r="B210" i="47" s="1"/>
  <c r="B211" i="47" s="1"/>
  <c r="B212" i="47" s="1"/>
  <c r="B213" i="47" s="1"/>
  <c r="B214" i="47" s="1"/>
  <c r="B215" i="47" s="1"/>
  <c r="B225" i="47" s="1"/>
  <c r="B226" i="47" s="1"/>
  <c r="B227" i="47" s="1"/>
  <c r="B228" i="47" s="1"/>
  <c r="B229" i="47" s="1"/>
  <c r="B240" i="47" s="1"/>
  <c r="B241" i="47" s="1"/>
  <c r="B242" i="47" s="1"/>
  <c r="B243" i="47" s="1"/>
  <c r="B244" i="47" s="1"/>
  <c r="B246" i="47" s="1"/>
  <c r="B247" i="47" s="1"/>
  <c r="B258" i="47" s="1"/>
  <c r="B259" i="47" s="1"/>
  <c r="B260" i="47" s="1"/>
  <c r="B261" i="47" s="1"/>
  <c r="B268" i="47" s="1"/>
  <c r="E295" i="46"/>
  <c r="E294" i="46"/>
  <c r="D294" i="46"/>
  <c r="C294" i="46"/>
  <c r="E293" i="46"/>
  <c r="D293" i="46"/>
  <c r="C293" i="46"/>
  <c r="E292" i="46"/>
  <c r="D292" i="46"/>
  <c r="C292" i="46"/>
  <c r="E291" i="46"/>
  <c r="D291" i="46"/>
  <c r="C291" i="46"/>
  <c r="E290" i="46"/>
  <c r="D290" i="46"/>
  <c r="C290" i="46"/>
  <c r="E289" i="46"/>
  <c r="D289" i="46"/>
  <c r="C289" i="46"/>
  <c r="E288" i="46"/>
  <c r="D288" i="46"/>
  <c r="C288" i="46"/>
  <c r="E287" i="46"/>
  <c r="D287" i="46"/>
  <c r="D295" i="46" s="1"/>
  <c r="D296" i="46" s="1"/>
  <c r="C287" i="46"/>
  <c r="E286" i="46"/>
  <c r="D286" i="46"/>
  <c r="C286" i="46"/>
  <c r="D281" i="46"/>
  <c r="C281" i="46"/>
  <c r="D280" i="46"/>
  <c r="C280" i="46"/>
  <c r="D279" i="46"/>
  <c r="C279" i="46"/>
  <c r="D278" i="46"/>
  <c r="D282" i="46" s="1"/>
  <c r="D283" i="46" s="1"/>
  <c r="C278" i="46"/>
  <c r="D277" i="46"/>
  <c r="C277" i="46"/>
  <c r="D270" i="46"/>
  <c r="D269" i="46"/>
  <c r="D271" i="46" s="1"/>
  <c r="D263" i="46"/>
  <c r="D262" i="46"/>
  <c r="D253" i="46"/>
  <c r="D252" i="46"/>
  <c r="D249" i="46"/>
  <c r="D248" i="46"/>
  <c r="D235" i="46"/>
  <c r="D234" i="46"/>
  <c r="D231" i="46"/>
  <c r="D230" i="46"/>
  <c r="D230" i="45"/>
  <c r="D231" i="45"/>
  <c r="D232" i="45" s="1"/>
  <c r="D234" i="45"/>
  <c r="D235" i="45"/>
  <c r="D236" i="45"/>
  <c r="D221" i="46"/>
  <c r="D220" i="46"/>
  <c r="D217" i="46"/>
  <c r="D216" i="46"/>
  <c r="D218" i="46" s="1"/>
  <c r="D203" i="46"/>
  <c r="D202" i="46"/>
  <c r="D199" i="46"/>
  <c r="D198" i="46"/>
  <c r="D167" i="46"/>
  <c r="D166" i="46"/>
  <c r="D163" i="46"/>
  <c r="D162" i="46"/>
  <c r="D31" i="46"/>
  <c r="D32" i="46" s="1"/>
  <c r="D30" i="46"/>
  <c r="D27" i="46"/>
  <c r="D26" i="46"/>
  <c r="F178" i="46"/>
  <c r="F179" i="46" s="1"/>
  <c r="F139" i="46"/>
  <c r="F140" i="46" s="1"/>
  <c r="F76" i="46"/>
  <c r="F77" i="46" s="1"/>
  <c r="F68" i="46"/>
  <c r="F69" i="46" s="1"/>
  <c r="F66" i="46"/>
  <c r="F67" i="46" s="1"/>
  <c r="F15" i="46"/>
  <c r="F16" i="46" s="1"/>
  <c r="B7" i="46"/>
  <c r="B8" i="46" s="1"/>
  <c r="B9" i="46" s="1"/>
  <c r="B10" i="46" s="1"/>
  <c r="B11" i="46" s="1"/>
  <c r="B12" i="46" s="1"/>
  <c r="B13" i="46" s="1"/>
  <c r="B14" i="46" s="1"/>
  <c r="B15" i="46" s="1"/>
  <c r="B16" i="46" s="1"/>
  <c r="B17" i="46" s="1"/>
  <c r="B18" i="46" s="1"/>
  <c r="B19" i="46" s="1"/>
  <c r="B20" i="46" s="1"/>
  <c r="B21" i="46" s="1"/>
  <c r="B22" i="46" s="1"/>
  <c r="B23" i="46" s="1"/>
  <c r="B24" i="46" s="1"/>
  <c r="B25" i="46" s="1"/>
  <c r="B35" i="46" s="1"/>
  <c r="B36" i="46" s="1"/>
  <c r="B37" i="46" s="1"/>
  <c r="B38" i="46" s="1"/>
  <c r="B39" i="46" s="1"/>
  <c r="B40" i="46" s="1"/>
  <c r="B41" i="46" s="1"/>
  <c r="B42" i="46" s="1"/>
  <c r="B43" i="46" s="1"/>
  <c r="B44" i="46" s="1"/>
  <c r="B45" i="46" s="1"/>
  <c r="B46" i="46" s="1"/>
  <c r="B47" i="46" s="1"/>
  <c r="B48" i="46" s="1"/>
  <c r="B49" i="46" s="1"/>
  <c r="B50" i="46" s="1"/>
  <c r="B51" i="46" s="1"/>
  <c r="B52" i="46" s="1"/>
  <c r="B53" i="46" s="1"/>
  <c r="B54" i="46" s="1"/>
  <c r="B55" i="46" s="1"/>
  <c r="B56" i="46" s="1"/>
  <c r="B57" i="46" s="1"/>
  <c r="B58" i="46" s="1"/>
  <c r="B59" i="46" s="1"/>
  <c r="B60" i="46" s="1"/>
  <c r="B61" i="46" s="1"/>
  <c r="B62" i="46" s="1"/>
  <c r="B63" i="46" s="1"/>
  <c r="B64" i="46" s="1"/>
  <c r="B65" i="46" s="1"/>
  <c r="B66" i="46" s="1"/>
  <c r="B67" i="46" s="1"/>
  <c r="B68" i="46" s="1"/>
  <c r="B69" i="46" s="1"/>
  <c r="B70" i="46" s="1"/>
  <c r="B71" i="46" s="1"/>
  <c r="B72" i="46" s="1"/>
  <c r="B73" i="46" s="1"/>
  <c r="B74" i="46" s="1"/>
  <c r="B75" i="46" s="1"/>
  <c r="B76" i="46" s="1"/>
  <c r="B77" i="46" s="1"/>
  <c r="B78" i="46" s="1"/>
  <c r="B79" i="46" s="1"/>
  <c r="B80" i="46" s="1"/>
  <c r="B81" i="46" s="1"/>
  <c r="B82" i="46" s="1"/>
  <c r="B83" i="46" s="1"/>
  <c r="B84" i="46" s="1"/>
  <c r="B85" i="46" s="1"/>
  <c r="B86" i="46" s="1"/>
  <c r="B87" i="46" s="1"/>
  <c r="B88" i="46" s="1"/>
  <c r="B89" i="46" s="1"/>
  <c r="B90" i="46" s="1"/>
  <c r="B91" i="46" s="1"/>
  <c r="B92" i="46" s="1"/>
  <c r="B93" i="46" s="1"/>
  <c r="B94" i="46" s="1"/>
  <c r="B95" i="46" s="1"/>
  <c r="B96" i="46" s="1"/>
  <c r="B97" i="46" s="1"/>
  <c r="B98" i="46" s="1"/>
  <c r="B99" i="46" s="1"/>
  <c r="B100" i="46" s="1"/>
  <c r="B101" i="46" s="1"/>
  <c r="B102" i="46" s="1"/>
  <c r="B103" i="46" s="1"/>
  <c r="B104" i="46" s="1"/>
  <c r="B105" i="46" s="1"/>
  <c r="B106" i="46" s="1"/>
  <c r="B107" i="46" s="1"/>
  <c r="B108" i="46" s="1"/>
  <c r="B109" i="46" s="1"/>
  <c r="B110" i="46" s="1"/>
  <c r="B111" i="46" s="1"/>
  <c r="B112" i="46" s="1"/>
  <c r="B113" i="46" s="1"/>
  <c r="B114" i="46" s="1"/>
  <c r="B115" i="46" s="1"/>
  <c r="B116" i="46" s="1"/>
  <c r="B117" i="46" s="1"/>
  <c r="B118" i="46" s="1"/>
  <c r="B119" i="46" s="1"/>
  <c r="B120" i="46" s="1"/>
  <c r="B121" i="46" s="1"/>
  <c r="B122" i="46" s="1"/>
  <c r="B123" i="46" s="1"/>
  <c r="B124" i="46" s="1"/>
  <c r="B125" i="46" s="1"/>
  <c r="B126" i="46" s="1"/>
  <c r="B127" i="46" s="1"/>
  <c r="B128" i="46" s="1"/>
  <c r="B129" i="46" s="1"/>
  <c r="B130" i="46" s="1"/>
  <c r="B131" i="46" s="1"/>
  <c r="B132" i="46" s="1"/>
  <c r="B133" i="46" s="1"/>
  <c r="B134" i="46" s="1"/>
  <c r="B135" i="46" s="1"/>
  <c r="B136" i="46" s="1"/>
  <c r="B137" i="46" s="1"/>
  <c r="B138" i="46" s="1"/>
  <c r="B139" i="46" s="1"/>
  <c r="B140" i="46" s="1"/>
  <c r="B141" i="46" s="1"/>
  <c r="B142" i="46" s="1"/>
  <c r="B143" i="46" s="1"/>
  <c r="B144" i="46" s="1"/>
  <c r="B145" i="46" s="1"/>
  <c r="B146" i="46" s="1"/>
  <c r="B147" i="46" s="1"/>
  <c r="B148" i="46" s="1"/>
  <c r="B149" i="46" s="1"/>
  <c r="B150" i="46" s="1"/>
  <c r="B151" i="46" s="1"/>
  <c r="B152" i="46" s="1"/>
  <c r="B153" i="46" s="1"/>
  <c r="B154" i="46" s="1"/>
  <c r="B155" i="46" s="1"/>
  <c r="B156" i="46" s="1"/>
  <c r="B157" i="46" s="1"/>
  <c r="B158" i="46" s="1"/>
  <c r="B159" i="46" s="1"/>
  <c r="B160" i="46" s="1"/>
  <c r="B161" i="46" s="1"/>
  <c r="B171" i="46" s="1"/>
  <c r="B172" i="46" s="1"/>
  <c r="B173" i="46" s="1"/>
  <c r="B174" i="46" s="1"/>
  <c r="B175" i="46" s="1"/>
  <c r="B176" i="46" s="1"/>
  <c r="B177" i="46" s="1"/>
  <c r="B178" i="46" s="1"/>
  <c r="B179" i="46" s="1"/>
  <c r="B180" i="46" s="1"/>
  <c r="B181" i="46" s="1"/>
  <c r="B182" i="46" s="1"/>
  <c r="B183" i="46" s="1"/>
  <c r="B184" i="46" s="1"/>
  <c r="B185" i="46" s="1"/>
  <c r="B186" i="46" s="1"/>
  <c r="B187" i="46" s="1"/>
  <c r="B188" i="46" s="1"/>
  <c r="B189" i="46" s="1"/>
  <c r="B190" i="46" s="1"/>
  <c r="B191" i="46" s="1"/>
  <c r="B192" i="46" s="1"/>
  <c r="B193" i="46" s="1"/>
  <c r="B194" i="46" s="1"/>
  <c r="B195" i="46" s="1"/>
  <c r="B196" i="46" s="1"/>
  <c r="B197" i="46" s="1"/>
  <c r="B207" i="46" s="1"/>
  <c r="B208" i="46" s="1"/>
  <c r="B209" i="46" s="1"/>
  <c r="B210" i="46" s="1"/>
  <c r="B211" i="46" s="1"/>
  <c r="B212" i="46" s="1"/>
  <c r="B213" i="46" s="1"/>
  <c r="B214" i="46" s="1"/>
  <c r="B215" i="46" s="1"/>
  <c r="B225" i="46" s="1"/>
  <c r="B226" i="46" s="1"/>
  <c r="B227" i="46" s="1"/>
  <c r="B228" i="46" s="1"/>
  <c r="B229" i="46" s="1"/>
  <c r="B240" i="46" s="1"/>
  <c r="B241" i="46" s="1"/>
  <c r="B242" i="46" s="1"/>
  <c r="B243" i="46" s="1"/>
  <c r="B244" i="46" s="1"/>
  <c r="B246" i="46" s="1"/>
  <c r="B247" i="46" s="1"/>
  <c r="B258" i="46" s="1"/>
  <c r="B259" i="46" s="1"/>
  <c r="B260" i="46" s="1"/>
  <c r="B261" i="46" s="1"/>
  <c r="B268" i="46" s="1"/>
  <c r="E294" i="45"/>
  <c r="E293" i="45"/>
  <c r="E292" i="45"/>
  <c r="E291" i="45"/>
  <c r="E290" i="45"/>
  <c r="E289" i="45"/>
  <c r="D289" i="45"/>
  <c r="C289" i="45"/>
  <c r="E288" i="45"/>
  <c r="E287" i="45"/>
  <c r="E286" i="45"/>
  <c r="D294" i="45"/>
  <c r="D293" i="45"/>
  <c r="C294" i="45"/>
  <c r="C293" i="45"/>
  <c r="D292" i="45"/>
  <c r="C292" i="45"/>
  <c r="D291" i="45"/>
  <c r="C291" i="45"/>
  <c r="C290" i="45"/>
  <c r="D288" i="45"/>
  <c r="C288" i="45"/>
  <c r="C287" i="45"/>
  <c r="D286" i="45"/>
  <c r="C286" i="45"/>
  <c r="C281" i="45"/>
  <c r="C280" i="45"/>
  <c r="C279" i="45"/>
  <c r="C278" i="45"/>
  <c r="C277" i="45"/>
  <c r="D220" i="45"/>
  <c r="D221" i="45"/>
  <c r="D280" i="45" s="1"/>
  <c r="D217" i="45"/>
  <c r="D270" i="45"/>
  <c r="D269" i="45"/>
  <c r="D262" i="45"/>
  <c r="D263" i="45"/>
  <c r="D253" i="45"/>
  <c r="D252" i="45"/>
  <c r="D249" i="45"/>
  <c r="D248" i="45"/>
  <c r="E287" i="49" l="1"/>
  <c r="H157" i="44"/>
  <c r="H244" i="44" s="1"/>
  <c r="H252" i="44" s="1"/>
  <c r="D295" i="49"/>
  <c r="D168" i="49"/>
  <c r="D236" i="49"/>
  <c r="D278" i="49"/>
  <c r="D282" i="49" s="1"/>
  <c r="D283" i="49" s="1"/>
  <c r="D281" i="49"/>
  <c r="D282" i="48"/>
  <c r="D283" i="48" s="1"/>
  <c r="D295" i="48"/>
  <c r="D271" i="48"/>
  <c r="E294" i="49"/>
  <c r="E295" i="49" s="1"/>
  <c r="D254" i="49"/>
  <c r="D264" i="49"/>
  <c r="D32" i="49"/>
  <c r="D250" i="49"/>
  <c r="D232" i="49"/>
  <c r="D204" i="49"/>
  <c r="D200" i="49"/>
  <c r="D164" i="49"/>
  <c r="D28" i="49"/>
  <c r="E294" i="48"/>
  <c r="E295" i="48" s="1"/>
  <c r="D32" i="48"/>
  <c r="D264" i="48"/>
  <c r="D168" i="48"/>
  <c r="D164" i="48"/>
  <c r="D254" i="48"/>
  <c r="D236" i="48"/>
  <c r="D232" i="48"/>
  <c r="D204" i="48"/>
  <c r="D200" i="48"/>
  <c r="D28" i="48"/>
  <c r="D295" i="47"/>
  <c r="E295" i="47"/>
  <c r="D271" i="47"/>
  <c r="D296" i="47"/>
  <c r="D222" i="47"/>
  <c r="D264" i="47"/>
  <c r="D236" i="47"/>
  <c r="D250" i="47"/>
  <c r="D232" i="47"/>
  <c r="D254" i="47"/>
  <c r="D204" i="47"/>
  <c r="D168" i="47"/>
  <c r="D200" i="47"/>
  <c r="D32" i="47"/>
  <c r="D164" i="47"/>
  <c r="D28" i="47"/>
  <c r="D264" i="46"/>
  <c r="D236" i="46"/>
  <c r="D250" i="46"/>
  <c r="D232" i="46"/>
  <c r="D254" i="46"/>
  <c r="D290" i="45"/>
  <c r="D164" i="46"/>
  <c r="D204" i="46"/>
  <c r="D222" i="46"/>
  <c r="D168" i="46"/>
  <c r="D200" i="46"/>
  <c r="D28" i="46"/>
  <c r="E295" i="45"/>
  <c r="D264" i="45"/>
  <c r="D222" i="45"/>
  <c r="D250" i="45"/>
  <c r="D271" i="45"/>
  <c r="D254" i="45"/>
  <c r="D281" i="45"/>
  <c r="D216" i="45"/>
  <c r="D218" i="45" s="1"/>
  <c r="D203" i="45"/>
  <c r="D279" i="45" s="1"/>
  <c r="D202" i="45"/>
  <c r="D199" i="45"/>
  <c r="D198" i="45"/>
  <c r="D167" i="45"/>
  <c r="D278" i="45" s="1"/>
  <c r="D166" i="45"/>
  <c r="D163" i="45"/>
  <c r="D287" i="45" s="1"/>
  <c r="D295" i="45" s="1"/>
  <c r="D296" i="45" s="1"/>
  <c r="D162" i="45"/>
  <c r="F178" i="45"/>
  <c r="F179" i="45" s="1"/>
  <c r="F139" i="45"/>
  <c r="F140" i="45" s="1"/>
  <c r="F76" i="45"/>
  <c r="F77" i="45" s="1"/>
  <c r="F68" i="45"/>
  <c r="F69" i="45" s="1"/>
  <c r="F66" i="45"/>
  <c r="F67" i="45" s="1"/>
  <c r="D31" i="45"/>
  <c r="D277" i="45" s="1"/>
  <c r="D30" i="45"/>
  <c r="D27" i="45"/>
  <c r="D26" i="45"/>
  <c r="F15" i="45"/>
  <c r="F16" i="45" s="1"/>
  <c r="B7" i="45"/>
  <c r="B8" i="45" s="1"/>
  <c r="B9" i="45" s="1"/>
  <c r="B10" i="45" s="1"/>
  <c r="B11" i="45" s="1"/>
  <c r="B12" i="45" s="1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35" i="45" s="1"/>
  <c r="B36" i="45" s="1"/>
  <c r="B37" i="45" s="1"/>
  <c r="B38" i="45" s="1"/>
  <c r="B39" i="45" s="1"/>
  <c r="B40" i="45" s="1"/>
  <c r="B41" i="45" s="1"/>
  <c r="B42" i="45" s="1"/>
  <c r="B43" i="45" s="1"/>
  <c r="B44" i="45" s="1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B55" i="45" s="1"/>
  <c r="B56" i="45" s="1"/>
  <c r="B57" i="45" s="1"/>
  <c r="B58" i="45" s="1"/>
  <c r="B59" i="45" s="1"/>
  <c r="B60" i="45" s="1"/>
  <c r="B61" i="45" s="1"/>
  <c r="B62" i="45" s="1"/>
  <c r="B63" i="45" s="1"/>
  <c r="B64" i="45" s="1"/>
  <c r="B65" i="45" s="1"/>
  <c r="B66" i="45" s="1"/>
  <c r="B67" i="45" s="1"/>
  <c r="B68" i="45" s="1"/>
  <c r="B69" i="45" s="1"/>
  <c r="B70" i="45" s="1"/>
  <c r="B71" i="45" s="1"/>
  <c r="B72" i="45" s="1"/>
  <c r="B73" i="45" s="1"/>
  <c r="B74" i="45" s="1"/>
  <c r="B75" i="45" s="1"/>
  <c r="B76" i="45" s="1"/>
  <c r="B77" i="45" s="1"/>
  <c r="B78" i="45" s="1"/>
  <c r="B79" i="45" s="1"/>
  <c r="B80" i="45" s="1"/>
  <c r="B81" i="45" s="1"/>
  <c r="B82" i="45" s="1"/>
  <c r="B83" i="45" s="1"/>
  <c r="B84" i="45" s="1"/>
  <c r="B85" i="45" s="1"/>
  <c r="B86" i="45" s="1"/>
  <c r="B87" i="45" s="1"/>
  <c r="B88" i="45" s="1"/>
  <c r="B89" i="45" s="1"/>
  <c r="B90" i="45" s="1"/>
  <c r="B91" i="45" s="1"/>
  <c r="B92" i="45" s="1"/>
  <c r="B93" i="45" s="1"/>
  <c r="B94" i="45" s="1"/>
  <c r="B95" i="45" s="1"/>
  <c r="B96" i="45" s="1"/>
  <c r="B97" i="45" s="1"/>
  <c r="B98" i="45" s="1"/>
  <c r="B99" i="45" s="1"/>
  <c r="B100" i="45" s="1"/>
  <c r="B101" i="45" s="1"/>
  <c r="B102" i="45" s="1"/>
  <c r="B103" i="45" s="1"/>
  <c r="B104" i="45" s="1"/>
  <c r="B105" i="45" s="1"/>
  <c r="B106" i="45" s="1"/>
  <c r="B107" i="45" s="1"/>
  <c r="B108" i="45" s="1"/>
  <c r="B109" i="45" s="1"/>
  <c r="B110" i="45" s="1"/>
  <c r="B111" i="45" s="1"/>
  <c r="B112" i="45" s="1"/>
  <c r="B113" i="45" s="1"/>
  <c r="B114" i="45" s="1"/>
  <c r="B115" i="45" s="1"/>
  <c r="B116" i="45" s="1"/>
  <c r="B117" i="45" s="1"/>
  <c r="B118" i="45" s="1"/>
  <c r="B119" i="45" s="1"/>
  <c r="B120" i="45" s="1"/>
  <c r="B121" i="45" s="1"/>
  <c r="B122" i="45" s="1"/>
  <c r="B123" i="45" s="1"/>
  <c r="B124" i="45" s="1"/>
  <c r="B125" i="45" s="1"/>
  <c r="B126" i="45" s="1"/>
  <c r="B127" i="45" s="1"/>
  <c r="B128" i="45" s="1"/>
  <c r="B129" i="45" s="1"/>
  <c r="B130" i="45" s="1"/>
  <c r="B131" i="45" s="1"/>
  <c r="B132" i="45" s="1"/>
  <c r="B133" i="45" s="1"/>
  <c r="B134" i="45" s="1"/>
  <c r="B135" i="45" s="1"/>
  <c r="B136" i="45" s="1"/>
  <c r="B137" i="45" s="1"/>
  <c r="B138" i="45" s="1"/>
  <c r="B139" i="45" s="1"/>
  <c r="B140" i="45" s="1"/>
  <c r="B141" i="45" s="1"/>
  <c r="B142" i="45" s="1"/>
  <c r="B143" i="45" s="1"/>
  <c r="B144" i="45" s="1"/>
  <c r="B145" i="45" s="1"/>
  <c r="B146" i="45" s="1"/>
  <c r="B147" i="45" s="1"/>
  <c r="B148" i="45" s="1"/>
  <c r="B149" i="45" s="1"/>
  <c r="B150" i="45" s="1"/>
  <c r="B151" i="45" s="1"/>
  <c r="B152" i="45" s="1"/>
  <c r="B153" i="45" s="1"/>
  <c r="B154" i="45" s="1"/>
  <c r="B155" i="45" s="1"/>
  <c r="B156" i="45" s="1"/>
  <c r="B157" i="45" s="1"/>
  <c r="B158" i="45" s="1"/>
  <c r="B159" i="45" s="1"/>
  <c r="B160" i="45" s="1"/>
  <c r="B161" i="45" s="1"/>
  <c r="B171" i="45" s="1"/>
  <c r="B172" i="45" s="1"/>
  <c r="B173" i="45" s="1"/>
  <c r="B174" i="45" s="1"/>
  <c r="B175" i="45" s="1"/>
  <c r="B176" i="45" s="1"/>
  <c r="B177" i="45" s="1"/>
  <c r="B178" i="45" s="1"/>
  <c r="B179" i="45" s="1"/>
  <c r="B180" i="45" s="1"/>
  <c r="B181" i="45" s="1"/>
  <c r="B182" i="45" s="1"/>
  <c r="B183" i="45" s="1"/>
  <c r="B184" i="45" s="1"/>
  <c r="B185" i="45" s="1"/>
  <c r="B186" i="45" s="1"/>
  <c r="B187" i="45" s="1"/>
  <c r="B188" i="45" s="1"/>
  <c r="B189" i="45" s="1"/>
  <c r="B190" i="45" s="1"/>
  <c r="B191" i="45" s="1"/>
  <c r="B192" i="45" s="1"/>
  <c r="B193" i="45" s="1"/>
  <c r="B194" i="45" s="1"/>
  <c r="B195" i="45" s="1"/>
  <c r="B196" i="45" s="1"/>
  <c r="B197" i="45" s="1"/>
  <c r="B207" i="45" s="1"/>
  <c r="B208" i="45" s="1"/>
  <c r="B209" i="45" s="1"/>
  <c r="B210" i="45" s="1"/>
  <c r="B211" i="45" s="1"/>
  <c r="B212" i="45" s="1"/>
  <c r="B213" i="45" s="1"/>
  <c r="B214" i="45" s="1"/>
  <c r="B215" i="45" s="1"/>
  <c r="B225" i="45" s="1"/>
  <c r="B226" i="45" s="1"/>
  <c r="B227" i="45" s="1"/>
  <c r="B228" i="45" s="1"/>
  <c r="B229" i="45" s="1"/>
  <c r="B240" i="45" s="1"/>
  <c r="B241" i="45" s="1"/>
  <c r="B242" i="45" s="1"/>
  <c r="B243" i="45" s="1"/>
  <c r="B244" i="45" s="1"/>
  <c r="B246" i="45" s="1"/>
  <c r="B247" i="45" s="1"/>
  <c r="B258" i="45" s="1"/>
  <c r="B259" i="45" s="1"/>
  <c r="B260" i="45" s="1"/>
  <c r="B261" i="45" s="1"/>
  <c r="B268" i="45" s="1"/>
  <c r="D296" i="49" l="1"/>
  <c r="D296" i="48"/>
  <c r="D282" i="45"/>
  <c r="D283" i="45" s="1"/>
  <c r="D204" i="45"/>
  <c r="D200" i="45"/>
  <c r="D164" i="45"/>
  <c r="D168" i="45"/>
  <c r="D32" i="45"/>
  <c r="B7" i="44" l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l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B110" i="44" s="1"/>
  <c r="B111" i="44" s="1"/>
  <c r="B112" i="44" s="1"/>
  <c r="B113" i="44" s="1"/>
  <c r="B114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B124" i="44" s="1"/>
  <c r="B125" i="44" s="1"/>
  <c r="B126" i="44" s="1"/>
  <c r="B127" i="44" s="1"/>
  <c r="B128" i="44" s="1"/>
  <c r="B129" i="44" s="1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B141" i="44" s="1"/>
  <c r="B142" i="44" s="1"/>
  <c r="B143" i="44" s="1"/>
  <c r="B144" i="44" s="1"/>
  <c r="B145" i="44" s="1"/>
  <c r="B146" i="44" s="1"/>
  <c r="B147" i="44" s="1"/>
  <c r="B148" i="44" s="1"/>
  <c r="B149" i="44" s="1"/>
  <c r="B150" i="44" s="1"/>
  <c r="B151" i="44" s="1"/>
  <c r="B152" i="44" s="1"/>
  <c r="B153" i="44" s="1"/>
  <c r="B154" i="44" s="1"/>
  <c r="B155" i="44" s="1"/>
  <c r="B156" i="44" s="1"/>
  <c r="B161" i="44" s="1"/>
  <c r="B162" i="44" s="1"/>
  <c r="B163" i="44" s="1"/>
  <c r="B164" i="44" s="1"/>
  <c r="B165" i="44" s="1"/>
  <c r="B166" i="44" s="1"/>
  <c r="B167" i="44" s="1"/>
  <c r="B168" i="44" s="1"/>
  <c r="B169" i="44" s="1"/>
  <c r="B170" i="44" s="1"/>
  <c r="B171" i="44" s="1"/>
  <c r="B172" i="44" s="1"/>
  <c r="B173" i="44" s="1"/>
  <c r="B174" i="44" s="1"/>
  <c r="B175" i="44" s="1"/>
  <c r="B176" i="44" s="1"/>
  <c r="B177" i="44" s="1"/>
  <c r="B178" i="44" s="1"/>
  <c r="B179" i="44" s="1"/>
  <c r="B180" i="44" s="1"/>
  <c r="B181" i="44" s="1"/>
  <c r="B182" i="44" s="1"/>
  <c r="B183" i="44" s="1"/>
  <c r="B184" i="44" s="1"/>
  <c r="B185" i="44" s="1"/>
  <c r="B186" i="44" s="1"/>
  <c r="B187" i="44" s="1"/>
  <c r="B192" i="44" s="1"/>
  <c r="B193" i="44" s="1"/>
  <c r="B194" i="44" s="1"/>
  <c r="B195" i="44" s="1"/>
  <c r="B196" i="44" s="1"/>
  <c r="B197" i="44" s="1"/>
  <c r="B198" i="44" s="1"/>
  <c r="B199" i="44" s="1"/>
  <c r="B200" i="44" s="1"/>
  <c r="B205" i="44" s="1"/>
  <c r="B206" i="44" s="1"/>
  <c r="B207" i="44" s="1"/>
  <c r="B208" i="44" s="1"/>
  <c r="B209" i="44" s="1"/>
  <c r="B215" i="44" s="1"/>
  <c r="B216" i="44" s="1"/>
  <c r="B217" i="44" s="1"/>
  <c r="B218" i="44" s="1"/>
  <c r="B219" i="44" s="1"/>
  <c r="B221" i="44" s="1"/>
  <c r="B222" i="44" s="1"/>
  <c r="B228" i="44" s="1"/>
  <c r="B229" i="44" s="1"/>
  <c r="B230" i="44" s="1"/>
  <c r="B231" i="44" s="1"/>
  <c r="B236" i="44" s="1"/>
  <c r="D28" i="45" l="1"/>
</calcChain>
</file>

<file path=xl/sharedStrings.xml><?xml version="1.0" encoding="utf-8"?>
<sst xmlns="http://schemas.openxmlformats.org/spreadsheetml/2006/main" count="2882" uniqueCount="334">
  <si>
    <t>ÁREA</t>
  </si>
  <si>
    <t>Nº</t>
  </si>
  <si>
    <t>CRITERI</t>
  </si>
  <si>
    <t>*</t>
  </si>
  <si>
    <t>**</t>
  </si>
  <si>
    <t>***</t>
  </si>
  <si>
    <t>****</t>
  </si>
  <si>
    <t>Netedat</t>
  </si>
  <si>
    <t>S</t>
  </si>
  <si>
    <t>Preservació / condició</t>
  </si>
  <si>
    <t>Tots els equipaments estan nets i en bon estat de conservació</t>
  </si>
  <si>
    <t>Impressió general</t>
  </si>
  <si>
    <t>Terrasses i/o jardins en zones comunes en bon estat d'ordre i netedat</t>
  </si>
  <si>
    <t>Recepció</t>
  </si>
  <si>
    <t>Espai específic per a recepció amb taulell / taula</t>
  </si>
  <si>
    <t>N</t>
  </si>
  <si>
    <t>Aparcaments</t>
  </si>
  <si>
    <t>Sempre i quan la normativa ho permeti es disposa d'un espai que permet l'arribada i sortida de passatgers senyalitzat amb gual o similar per a càrrega i descàrrega.</t>
  </si>
  <si>
    <t xml:space="preserve">Espai d'estacionament per autobusos que permet l'arribada i sortida de passatgers senyalitzat amb gual o similar per a càrrega i descàrrega </t>
  </si>
  <si>
    <t>Estació de càrrega per a vehicles elèctrics (cotxes, bicicletes…)</t>
  </si>
  <si>
    <t>Altres</t>
  </si>
  <si>
    <t>Àrea pública de relax dotada de butaques i/o sofàs</t>
  </si>
  <si>
    <t>La sala guarda-esquís de l'ítem anterior disposa d'assecadors de botes d'esquí.</t>
  </si>
  <si>
    <t>La dutxa / banyera disposa de cortina.</t>
  </si>
  <si>
    <t>La dutxa / banyera disposa de mampara.</t>
  </si>
  <si>
    <t>Terra antilliscant en les dutxes i banyeres</t>
  </si>
  <si>
    <t>1 tovallola de lavabo per persona</t>
  </si>
  <si>
    <t>1 tovallola de bany per persona</t>
  </si>
  <si>
    <t>Paperera amb bossa</t>
  </si>
  <si>
    <t>Mirall</t>
  </si>
  <si>
    <t>Penjador</t>
  </si>
  <si>
    <t>1 got per persona</t>
  </si>
  <si>
    <t>2 rotllos de paper higiènic</t>
  </si>
  <si>
    <t>Bossa sanitària</t>
  </si>
  <si>
    <t>Il·luminació apropiada sobre el rentamans</t>
  </si>
  <si>
    <t>1 barnús per persona</t>
  </si>
  <si>
    <t>Sabatilles per persona</t>
  </si>
  <si>
    <t>Mocadors de paper</t>
  </si>
  <si>
    <t>Disponibilitat d'aigua calenta i freda les 24h</t>
  </si>
  <si>
    <t>Cadira o tamboret</t>
  </si>
  <si>
    <t>Bàscula</t>
  </si>
  <si>
    <t>Comoditat</t>
  </si>
  <si>
    <t>Matalassos en bon estat de conservació i almenys de 18 cm de gruix</t>
  </si>
  <si>
    <t>Matalassos en bon estat de conservació i almenys de 22 cm de gruix</t>
  </si>
  <si>
    <t>Dipòsit</t>
  </si>
  <si>
    <t>Caixa forta a recepció</t>
  </si>
  <si>
    <t>Calefacció 24 hores en totes les àrees</t>
  </si>
  <si>
    <t>Telecomunicacions</t>
  </si>
  <si>
    <t>Smart TV amb connexió a internet</t>
  </si>
  <si>
    <t>Informació turística a la recepció en diversos idiomes</t>
  </si>
  <si>
    <t>III. Servei</t>
  </si>
  <si>
    <t>La recepció es troba en bon estat de netedat i conservació</t>
  </si>
  <si>
    <t>Recepció i/o consergeria 24h (accessible com a mínim per telèfon)</t>
  </si>
  <si>
    <t>Recepció oberta 12 hores</t>
  </si>
  <si>
    <t>Recepció oberta 16 hores</t>
  </si>
  <si>
    <t xml:space="preserve">Personal que durant el torn pugui atendre en català + 2 idiomes </t>
  </si>
  <si>
    <t>Disponibilitat de la llista de preus oficial a recepció</t>
  </si>
  <si>
    <t>Cal disposar del distintiu gràfic oficial en un lloc fàcilment visible (Placa de classificació d'allotjament turístic)</t>
  </si>
  <si>
    <t>Possibilitat de sortida tardana (late check out)</t>
  </si>
  <si>
    <t>Servei d'emmagatzematge d'equipatges</t>
  </si>
  <si>
    <t>Facilitat de pagament amb targetes de dèbit / crèdit</t>
  </si>
  <si>
    <t>Disposa de servei de manteniment 8 hores al dia</t>
  </si>
  <si>
    <t xml:space="preserve">IV. Oci </t>
  </si>
  <si>
    <t>Disposa de tovalloles per a la piscina / spa / gym, (en cas de comptar amb aquest equipament).</t>
  </si>
  <si>
    <t>Solàrium</t>
  </si>
  <si>
    <t>Jacuzzi/spa</t>
  </si>
  <si>
    <t>Piscina infantil</t>
  </si>
  <si>
    <t>Disposa d'una certificació de qualitat o ambiental oficial (nacional o europea)</t>
  </si>
  <si>
    <t>Nomenclatura:</t>
  </si>
  <si>
    <t>Disposa d'un espai al bany per desar petits objectes (p. e. prestatge)</t>
  </si>
  <si>
    <r>
      <t xml:space="preserve">L'establiment es troba en bon estat de netedat i conservació. </t>
    </r>
    <r>
      <rPr>
        <i/>
        <sz val="11"/>
        <rFont val="Calibri"/>
        <family val="2"/>
      </rPr>
      <t xml:space="preserve"> </t>
    </r>
  </si>
  <si>
    <r>
      <t>La dutxa mesura com a mínim 1 m</t>
    </r>
    <r>
      <rPr>
        <vertAlign val="superscript"/>
        <sz val="11"/>
        <rFont val="Calibri"/>
        <family val="2"/>
      </rPr>
      <t>2</t>
    </r>
  </si>
  <si>
    <r>
      <t>Gimnàs</t>
    </r>
    <r>
      <rPr>
        <sz val="11"/>
        <rFont val="Calibri"/>
        <family val="2"/>
      </rPr>
      <t xml:space="preserve"> amb mínim 4 màquines per fer exercicis diferents </t>
    </r>
    <r>
      <rPr>
        <i/>
        <sz val="11"/>
        <rFont val="Calibri"/>
        <family val="2"/>
      </rPr>
      <t>(superfície mínima: 20 m</t>
    </r>
    <r>
      <rPr>
        <sz val="11"/>
        <rFont val="Calibri"/>
        <family val="2"/>
      </rPr>
      <t>²</t>
    </r>
    <r>
      <rPr>
        <i/>
        <sz val="11"/>
        <rFont val="Calibri"/>
        <family val="2"/>
      </rPr>
      <t>)</t>
    </r>
  </si>
  <si>
    <r>
      <t xml:space="preserve">Sauna </t>
    </r>
    <r>
      <rPr>
        <i/>
        <sz val="11"/>
        <rFont val="Calibri"/>
        <family val="2"/>
      </rPr>
      <t>(capacitat mínima 6 places)</t>
    </r>
  </si>
  <si>
    <r>
      <t>Piscina exterior</t>
    </r>
    <r>
      <rPr>
        <sz val="11"/>
        <rFont val="Calibri"/>
        <family val="2"/>
      </rPr>
      <t xml:space="preserve"> climatitzada </t>
    </r>
    <r>
      <rPr>
        <i/>
        <sz val="11"/>
        <rFont val="Calibri"/>
        <family val="2"/>
      </rPr>
      <t>(superfície mínima: 60 m²)</t>
    </r>
  </si>
  <si>
    <r>
      <t xml:space="preserve">Piscina interior </t>
    </r>
    <r>
      <rPr>
        <sz val="11"/>
        <rFont val="Calibri"/>
        <family val="2"/>
      </rPr>
      <t xml:space="preserve">climatitzada </t>
    </r>
    <r>
      <rPr>
        <i/>
        <sz val="11"/>
        <rFont val="Calibri"/>
        <family val="2"/>
      </rPr>
      <t>(Superfície mínima: 40 m²)</t>
    </r>
  </si>
  <si>
    <r>
      <t>Piscina exterior no climatitzada (</t>
    </r>
    <r>
      <rPr>
        <i/>
        <sz val="11"/>
        <rFont val="Calibri"/>
        <family val="2"/>
      </rPr>
      <t>superfície mínima: 60 m</t>
    </r>
    <r>
      <rPr>
        <i/>
        <vertAlign val="superscript"/>
        <sz val="11"/>
        <rFont val="Calibri"/>
        <family val="2"/>
      </rPr>
      <t>2</t>
    </r>
    <r>
      <rPr>
        <sz val="11"/>
        <rFont val="Calibri"/>
        <family val="2"/>
      </rPr>
      <t>)</t>
    </r>
  </si>
  <si>
    <r>
      <t xml:space="preserve">Sistema de gestió de queixes </t>
    </r>
    <r>
      <rPr>
        <sz val="11"/>
        <rFont val="Calibri"/>
        <family val="2"/>
      </rPr>
      <t>(inclou l'acceptació de la queixa, avaluació i resposta)</t>
    </r>
  </si>
  <si>
    <t>PUNTS</t>
  </si>
  <si>
    <t>Apartaments</t>
  </si>
  <si>
    <t>1 cendrer per apartament (excepte si és de NO fumadors)</t>
  </si>
  <si>
    <t>Ventilació directa o artificial.</t>
  </si>
  <si>
    <t xml:space="preserve">Mínim dos focs (zones de cocció) independents </t>
  </si>
  <si>
    <t xml:space="preserve">Mínim 3 focs (zones de cocció) independents </t>
  </si>
  <si>
    <t>Forn o microones</t>
  </si>
  <si>
    <t>Forn i microones</t>
  </si>
  <si>
    <t>Campana amb extracció de fums mecànica</t>
  </si>
  <si>
    <t>Caixa d'endolls</t>
  </si>
  <si>
    <t>Frigorífic (capacitat mínima de 100 l)</t>
  </si>
  <si>
    <t>Armari o rebost per guardar aliments.</t>
  </si>
  <si>
    <t>Aigüera d'acer inoxidable o material sòlid i impermeable.</t>
  </si>
  <si>
    <t>Utensilis de neteja (mínim escombra, pal de fregar, cubell, baieta i fregall).</t>
  </si>
  <si>
    <t>Draps de cuina / paper de cuina</t>
  </si>
  <si>
    <t>Estovalles / individuals i tovallons en quantitat suficient.</t>
  </si>
  <si>
    <t>Bateria de cuina: mínim olla, cassola, cassó petit, paella i escorredora.</t>
  </si>
  <si>
    <t>Cubell d'escombraries amb bossa.</t>
  </si>
  <si>
    <t>Cafetera</t>
  </si>
  <si>
    <t>Torradora</t>
  </si>
  <si>
    <t>Bullidor d'aigua</t>
  </si>
  <si>
    <t>Sala d'estar-menjador</t>
  </si>
  <si>
    <t>Taula de centre</t>
  </si>
  <si>
    <t>Estenedor de roba i agulles d'estendre (mínim 12 unitats)</t>
  </si>
  <si>
    <t>Disposa de wifi a tot els apartaments</t>
  </si>
  <si>
    <t>Panys dels apartaments electrònics</t>
  </si>
  <si>
    <t>La cuina es troba en bon estat de conservació i en bones condicions d'higiene</t>
  </si>
  <si>
    <t>La sala d'estar menjador es troba en bon estat de conservació i en bones condicions d'higiene</t>
  </si>
  <si>
    <t>El 100% dels apartaments disposen d'una cambra de bany completa (lavabo / WC / dutxa o banyera) per cada 6 persones d'ocupació</t>
  </si>
  <si>
    <t xml:space="preserve">Lliteres: Barrera protectora al llit superior (ambdós costats si no hi ha paret) que s'elevi mínim 16 cm per sobre del matalàs. </t>
  </si>
  <si>
    <t>Lliteres: La distància entre el llit superior i el sostre ha de ser mínim de 60 cm</t>
  </si>
  <si>
    <t>Estudis</t>
  </si>
  <si>
    <t>Calefacció 24 hores amb termòstat individual als apartaments</t>
  </si>
  <si>
    <t>Disposa de sala independent amb armaris individuals amb pany, un per apartament, per guardar botes i esquís, degudament ventilada i calefactada.</t>
  </si>
  <si>
    <t>Punts requerits per assolir la categoria</t>
  </si>
  <si>
    <t>APARTAMENTS TURÍSTICS</t>
  </si>
  <si>
    <t>Confort sanitari</t>
  </si>
  <si>
    <t>Mirall d'augment</t>
  </si>
  <si>
    <t xml:space="preserve">Netedat </t>
  </si>
  <si>
    <t>Neteja completa de l 'apartament i canvi de tota la roba (de llit, bany i cuina) a cada canvi de client</t>
  </si>
  <si>
    <t>Possibilitat de canvi de roba de llit, bany i cuina abans de finalitzar la setmana.</t>
  </si>
  <si>
    <t>Neteja diària de les zones comunes (passadissos, escala, entrada de l'edifici, etc.)</t>
  </si>
  <si>
    <t>Servei d'apartament de cortesia</t>
  </si>
  <si>
    <r>
      <t>Disposa de sofà/s i butaca/ques a la recepció.</t>
    </r>
    <r>
      <rPr>
        <sz val="11"/>
        <rFont val="Calibri"/>
        <family val="2"/>
      </rPr>
      <t xml:space="preserve"> Per a un 3% de la màxima ocupació amb un mínim de 4 pax.</t>
    </r>
  </si>
  <si>
    <r>
      <t xml:space="preserve">Calefacció en el bany 24 h </t>
    </r>
    <r>
      <rPr>
        <sz val="11"/>
        <rFont val="Calibri"/>
        <family val="2"/>
      </rPr>
      <t>(s'accepta penjador de tovalloles calent)</t>
    </r>
  </si>
  <si>
    <t>Telèfon a recepció per a trucades nacionals i internacionals</t>
  </si>
  <si>
    <t>V. Eines d'assegurament d'atenció al client</t>
  </si>
  <si>
    <t>VII. Lliteres i zones de pas</t>
  </si>
  <si>
    <t>Climatització</t>
  </si>
  <si>
    <t>MODEL CLASSIFICACIÓ PER PUNTS (APARTAMENTS I ESTUDIS)</t>
  </si>
  <si>
    <t xml:space="preserve">Endoll </t>
  </si>
  <si>
    <t>Escombreta WC neta i en bon estat</t>
  </si>
  <si>
    <t>Finestra o balcó amb llum natural i ventilació directa a l'exterior</t>
  </si>
  <si>
    <t>NO APLICA</t>
  </si>
  <si>
    <t>Informació sobre les sortides d'emergència incloent el procediment a seguir en cas d'incendi i els telèfon d'emergència com a mínim en català més 3 idiomes.</t>
  </si>
  <si>
    <t>Disponibilitat de bressols (1 per cada 20 apartaments)</t>
  </si>
  <si>
    <t>Neteja completa de l'apartament i canvi de tota la roba (llit, bany i cuina), setmanal</t>
  </si>
  <si>
    <t>Cristalleria (vasos/copes): mínim 2 unitats per persona. Totes les peces han de ser del mateix joc.</t>
  </si>
  <si>
    <t>Vaixella: almenys 1 joc per persona (mínim plat pla, plat soper i plat de postres). Totes les peces han de ser del mateix joc</t>
  </si>
  <si>
    <t>Mirall de cos sencer (un per apartament/estudi)</t>
  </si>
  <si>
    <t>VIII. Espais sotacoberta</t>
  </si>
  <si>
    <t>A les estances sotacoberta, les zones de pas i els llits baixos/sofàs-llit estan situats en espais amb una alçada de sostre igual o superior a 1,80 m.</t>
  </si>
  <si>
    <t>Aspecte exterior</t>
  </si>
  <si>
    <t>La façana de l'edifici es troba en bon estat de netedat i conservació</t>
  </si>
  <si>
    <t>El rètol de l'establiment es troba en bon estat de netedat i conservació</t>
  </si>
  <si>
    <t>Sala comuna de rentadores (2 com a mínim) 1 assecadora</t>
  </si>
  <si>
    <t>Netedat del bany</t>
  </si>
  <si>
    <t>El bany es troba en bon estat de conservació i en bones condicions d'higiene.</t>
  </si>
  <si>
    <t>Tots els equipaments estan nets i en bon estat de conservació.</t>
  </si>
  <si>
    <t>Netedat de les habitacions</t>
  </si>
  <si>
    <r>
      <t>Les habitacions es troben en bon estat de netedat i conservació</t>
    </r>
    <r>
      <rPr>
        <i/>
        <sz val="11"/>
        <rFont val="Calibri"/>
        <family val="2"/>
      </rPr>
      <t xml:space="preserve"> </t>
    </r>
  </si>
  <si>
    <t>Tots els equipaments nets i en bon estat de conservació</t>
  </si>
  <si>
    <t>Netedat de la cuina</t>
  </si>
  <si>
    <t>Netedat de la sala d'estar menjador</t>
  </si>
  <si>
    <t>El personal va uniformat, net, planxat i degudament identificat</t>
  </si>
  <si>
    <t>Netedat de la Recepció</t>
  </si>
  <si>
    <t>Piscina / SPA / Gimnàs</t>
  </si>
  <si>
    <t>Roba de llit: 1 joc per a cada llit (llençols / funda nòrdica i coixinera, coixí, manta /edredó / nòrdic, cobrellit / cobertor)</t>
  </si>
  <si>
    <t>Armari amb prestatges i 10 penja-robes iguals per habitació /estudi</t>
  </si>
  <si>
    <t>Coberteria: almenys 1 joc per persona (mínim ganivet, forquilla, cullera grossa i de postres). Totes les peces han de ser del mateix joc</t>
  </si>
  <si>
    <t>Tasses de cafè / te (mínim 1 unitat per persona). Totes les peces han de ser del mateix joc.</t>
  </si>
  <si>
    <r>
      <t>Els estris per al servei estan nets i sense escantells</t>
    </r>
    <r>
      <rPr>
        <sz val="11"/>
        <rFont val="Calibri"/>
        <family val="2"/>
      </rPr>
      <t xml:space="preserve"> ni trencaments i amb quantitat suficient</t>
    </r>
    <r>
      <rPr>
        <i/>
        <sz val="11"/>
        <rFont val="Calibri"/>
        <family val="2"/>
      </rPr>
      <t xml:space="preserve"> (cristalleria, vaixella, estovalles…)</t>
    </r>
  </si>
  <si>
    <t>Estris de cuina: Obridor de llaunes i ampolles, tisores, ganivet de pa, ganivet de cuina, espàtula, cullerot i pinces de cuina.</t>
  </si>
  <si>
    <t>Televisió amb control remot addicional a l'habitació</t>
  </si>
  <si>
    <t>Equipament de planxa (planxa i post de planxar) sota demanda.</t>
  </si>
  <si>
    <t>Banyera, si n'hi ha (mínim de 1,60 m de llargada per 0,60 m d'amplada)</t>
  </si>
  <si>
    <t>Preservació / conservació</t>
  </si>
  <si>
    <t>Cadires (almenys una per cada persona allotjada)</t>
  </si>
  <si>
    <t>La pagina web disposa d'informació real i actualitzada dels apartaments</t>
  </si>
  <si>
    <r>
      <t>Sistema / qüestionari d'avaluació del clients</t>
    </r>
    <r>
      <rPr>
        <sz val="11"/>
        <rFont val="Calibri"/>
        <family val="2"/>
      </rPr>
      <t xml:space="preserve"> (un sistema actiu per recollir i avaluar la informació sobre les opinions dels clients sobre la qualitat dels serveis dels apartaments, anàlisi de les debilitats i la realització de la millora corresponent)</t>
    </r>
  </si>
  <si>
    <t>Mapa d'ubicació sobre la situació dels apartaments a Internet</t>
  </si>
  <si>
    <t>No s'admeten llits ni sofàs llit ni lliteres en rebedors, passadissos i zones de pas</t>
  </si>
  <si>
    <t>Coixí addicional (un per habitació/estudi), al 100% de les unitats d'allotjament.</t>
  </si>
  <si>
    <t xml:space="preserve">Llum per llegir al llit (una unitat per plaça), ítem no aplicable a sofàs-llits o llits plegables. </t>
  </si>
  <si>
    <t>Tauleta de nit/prestatge (1 per cada llit individual o 2 per cada llit doble). En cas de lliteres, només és obligatori al llit inferior. Ítem no aplicable a sofàs-llits o llits plegables.</t>
  </si>
  <si>
    <t>Interruptor central de llum controlable des del llit.</t>
  </si>
  <si>
    <t>Els dormitoris han de tenir porta i finestra, amb llum natural i ventilació directa a l'exterior.</t>
  </si>
  <si>
    <t xml:space="preserve">Taula de menjador (amb capacitat per a totes les persones allotjades). </t>
  </si>
  <si>
    <t>Sofà, sofà-llit o butaques.</t>
  </si>
  <si>
    <t>Aïllament total de la llum exterior a les finestres dels dormitoris.</t>
  </si>
  <si>
    <t>Aïllament total de la llum exterior a les finestres en el cas de què hi hagi un sofà llit (apartaments) i en tots els casos per als estudis</t>
  </si>
  <si>
    <t>Rentadora de roba al 100% dels apartaments/estudis</t>
  </si>
  <si>
    <t>Assecadora de roba al 100% dels apartaments/estudis</t>
  </si>
  <si>
    <t>Aspirador al 100% dels apartaments/estudis</t>
  </si>
  <si>
    <t>Equipament de planxa (planxa i post de planxar) a l'apartament/estudi</t>
  </si>
  <si>
    <t>Disposa de servei de manteniment 12 hores al dia.</t>
  </si>
  <si>
    <t>Lliteres: La separació vertical entre somiers ha de ser de mínim 75 cm</t>
  </si>
  <si>
    <t xml:space="preserve">I. Instal·lacions </t>
  </si>
  <si>
    <t>II. Equipament dels apartaments / estudis</t>
  </si>
  <si>
    <t>El 50% dels apartaments/estudis tenen el WC en un espai independent.</t>
  </si>
  <si>
    <t>El 50% dels apartaments/estudis compten amb un bany de cortesia (rentamans i WC), o bé amb una cambra de bany completa addicional a les obligatòries per la capacitat de l'apartament.</t>
  </si>
  <si>
    <t>Llits fets o lliurament de roba de llit en bosses precintades i higièniques.</t>
  </si>
  <si>
    <t>Banys equipats amb la roba de bany o lliurament de roba de bany en bosses precintades i higièniques.</t>
  </si>
  <si>
    <t>Cuina</t>
  </si>
  <si>
    <t>Conjunt de productes de neteja: detergent terra, WC, rentavaixelles i detergent roba (2 dosis si té rentadora)</t>
  </si>
  <si>
    <t>Recepció oberta 8 hores</t>
  </si>
  <si>
    <t>Carpeta amb informació de l'apartament, almenys en català + 3 idiomes, amb hora límit del check out, horari recepció, inventari de l'apartament i instruccions d'ús i funcionament dels aparells i els equipaments, informació dels serveis de pagament no inclosos en el preu de l'apartament (telèfon, WIFI...), normes de convivència, (en especial pel que fa a sorolls i horari de descans), horaris i preus dels serveis i de les instal·lacions comunes de l'establiment (jardí, piscina, aparcament... en cas que existeixin), hora límit de check out i informació sobre les condicions en les quals s'ha de deixar l'apartament.</t>
  </si>
  <si>
    <t>Plaça d'aparcament garantit en el mateix edifici per al 100% dels apartaments</t>
  </si>
  <si>
    <r>
      <t>El 25% dels apartaments amb balcó privat de 2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com a mínim</t>
    </r>
  </si>
  <si>
    <r>
      <t>El 25% dels apartaments amb terrassa privada de 6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com a mínim</t>
    </r>
  </si>
  <si>
    <t>La terrassa dels apartaments està equipada amb una taula i cadires.</t>
  </si>
  <si>
    <r>
      <t xml:space="preserve">Disposa de Pàrquing o Garatge en el propi edifici o a 300 metres </t>
    </r>
    <r>
      <rPr>
        <i/>
        <sz val="11"/>
        <rFont val="Calibri"/>
        <family val="2"/>
      </rPr>
      <t xml:space="preserve">(cobreix el </t>
    </r>
    <r>
      <rPr>
        <b/>
        <i/>
        <sz val="11"/>
        <rFont val="Calibri"/>
        <family val="2"/>
      </rPr>
      <t>30%</t>
    </r>
    <r>
      <rPr>
        <i/>
        <sz val="11"/>
        <rFont val="Calibri"/>
        <family val="2"/>
      </rPr>
      <t xml:space="preserve"> dels apartaments), o presta servei de transfer fins el pàrquing/garatge, si aquest es troba a una distància superior. (S'ha d'indicar a la Carta de Serveis)</t>
    </r>
  </si>
  <si>
    <r>
      <t xml:space="preserve">Disposa de Pàrquing o Garatge en el propi edifici o a 300 metres </t>
    </r>
    <r>
      <rPr>
        <i/>
        <sz val="11"/>
        <rFont val="Calibri"/>
        <family val="2"/>
      </rPr>
      <t xml:space="preserve">(cobreix el </t>
    </r>
    <r>
      <rPr>
        <b/>
        <i/>
        <sz val="11"/>
        <rFont val="Calibri"/>
        <family val="2"/>
      </rPr>
      <t>50%</t>
    </r>
    <r>
      <rPr>
        <i/>
        <sz val="11"/>
        <rFont val="Calibri"/>
        <family val="2"/>
      </rPr>
      <t xml:space="preserve"> dels apartaments), o presta servei de transfer fins el pàrquing/garatge, si aquest es troba a una distància superior. (S'ha d'indicar a la Carta de Serveis)</t>
    </r>
  </si>
  <si>
    <t>Disposa de banyera o dutxa amb hidromassatge en un 20% dels apartaments totals de l'establiment</t>
  </si>
  <si>
    <t>1 estora de tovallola per al bany o similar</t>
  </si>
  <si>
    <t>Reproductors multimèdia  o possibilitat de música per canal TV</t>
  </si>
  <si>
    <t>Televisió amb comandament a distància i llistat de canals (s'accepta llistat de canals al propi aparell)</t>
  </si>
  <si>
    <t>Disposa de wifi a totes les àrees comunes</t>
  </si>
  <si>
    <t>Disposa d'adaptador de corrent internacional sota petició</t>
  </si>
  <si>
    <t>Disposa d'estació de càrrega per a múltiples aparells (carregador USB)</t>
  </si>
  <si>
    <t>Equipament habitacions</t>
  </si>
  <si>
    <t>TRIAR (S/N)</t>
  </si>
  <si>
    <t>I</t>
  </si>
  <si>
    <t>II</t>
  </si>
  <si>
    <t>III</t>
  </si>
  <si>
    <t>IV</t>
  </si>
  <si>
    <t>V</t>
  </si>
  <si>
    <t>VI</t>
  </si>
  <si>
    <t>VII</t>
  </si>
  <si>
    <t>VIII</t>
  </si>
  <si>
    <t>*****</t>
  </si>
  <si>
    <t>triar només una opció = S</t>
  </si>
  <si>
    <t>1 barnús per persona (sota demanda)</t>
  </si>
  <si>
    <t>Sabatilles per persona (sota demanda)</t>
  </si>
  <si>
    <t>Endoll</t>
  </si>
  <si>
    <t>Endoll addicional</t>
  </si>
  <si>
    <t>Bossa per la roba bruta</t>
  </si>
  <si>
    <t xml:space="preserve">Roba de llit neta i en bon estat </t>
  </si>
  <si>
    <t>Disposa de desfibril·lador i de personal format en primers auxilis</t>
  </si>
  <si>
    <t>Distribució llits: màxim 2 places al saló-menjador i només en sofà llit. (excepte els apartaments d'un dormitori, que podran tenir fins a 3 places)</t>
  </si>
  <si>
    <t xml:space="preserve">1 cambra de bany per cada 6 pax. </t>
  </si>
  <si>
    <t>Capacitat màxima: 5 places  en llits baixos fixes, sofàs-llit o lliteres (exclusiu infants). Mínim 1 cambra de bany completa.</t>
  </si>
  <si>
    <t>Distribució llits dormitori: Màxim 4 places en llits baixos o lliteres. (Les lliteres es destinen exclusivament per a infants fins a 12 anys i excepcionalment poden mesurar 0,80 x 1,80m)</t>
  </si>
  <si>
    <t>Els llits plegables i sofàs-llit, un cop desplegats, permeten una zona de pas al voltant del llit de mínim 40 cm, sense incloure la capçalera. Aquest espai haurà de ser de 80 cm a un dels laterals si el llit és a tocar de la paret.</t>
  </si>
  <si>
    <t>La dutxa mesura com a mínim 0,64 m2 (amb un mínim de 60 cm d'amplada) o la banyera mesura com a mínim 134 cm de llargada per 60 cm d'amplada.</t>
  </si>
  <si>
    <t>Assecador de cabell</t>
  </si>
  <si>
    <t>Mida mínima dels llits i sofàs-llit individuals 0,90 x 1,90m i dobles 1,35m x 1,90m.</t>
  </si>
  <si>
    <t>Matalassos en bon estat de conservació i almenys de 13 cm de gruix</t>
  </si>
  <si>
    <t>En tots els casos s’ha de deixar un espai lliure de pas al voltant del llit, mínim 40 cm, sense incloure la capçalera. Aquest espai haurà de ser de 80 cm a un dels laterals si el llit és a tocar de la paret.</t>
  </si>
  <si>
    <r>
      <t>Cobertor matalassos nets i en bon estat de conservació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(no s'accepta cobertor matalàs simple tipus "moletó". Ha de ser rentable, transpirable, antiàcars, fet de cotó o materials sintètics i obert per la part inferior).</t>
    </r>
  </si>
  <si>
    <t>Manta/edredó addicional (un per habitació/estudi)</t>
  </si>
  <si>
    <t>Calaixera (una unitat per habitació) o calaixos dins l'armari (mínim 2 calaixos).</t>
  </si>
  <si>
    <t>Rentavaixelles al 100% dels apartaments/estudis.</t>
  </si>
  <si>
    <t>Frigorífic i congelador (capacitat mínima de 145 l).</t>
  </si>
  <si>
    <t>Cubells d'escombraries per triatge (mínim 3, envasos, vidre i cartró).</t>
  </si>
  <si>
    <t>Cuina en un espai tancat.</t>
  </si>
  <si>
    <r>
      <t>Caixa forta a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l'apartament.</t>
    </r>
  </si>
  <si>
    <t>Personal que durant el torn pugui atendre en català + 3 idiomes.</t>
  </si>
  <si>
    <t>Sabó i gel de bany en dosificador. Ha d'haver-hi un al rentamans i un altre a la dutxa/banyera.</t>
  </si>
  <si>
    <t>Xampú (a banda del sabó/gel de bany) en dosificador</t>
  </si>
  <si>
    <t>Venda d'entrades (p.e. teatre, cine)</t>
  </si>
  <si>
    <t>Venda de forfets</t>
  </si>
  <si>
    <t>Ítems obligatoris (0 punts)</t>
  </si>
  <si>
    <t>Ítems obligatoris assolits instal·lacions</t>
  </si>
  <si>
    <t>Punts assolits instal·lacions</t>
  </si>
  <si>
    <t>Ítems obligatoris assolits equipaments apartaments / estudis</t>
  </si>
  <si>
    <t>Punts assolits equipaments apartaments / estudis</t>
  </si>
  <si>
    <t>Ítems obligatoris assolits servei</t>
  </si>
  <si>
    <t>Punts assolits servei</t>
  </si>
  <si>
    <t>Ítems obligatoris assolits oci</t>
  </si>
  <si>
    <t>VI. Capacitat i ítems propis apartaments / estudis</t>
  </si>
  <si>
    <t>Punts assolits oci</t>
  </si>
  <si>
    <t>Ítems obligatoris assolits eines d'assegurament d'atenció al client</t>
  </si>
  <si>
    <t>Punts assolits eines d'assegurament d'atenció al client</t>
  </si>
  <si>
    <t>L'establiment compta amb apartaments? (S/N) - Ítems obligatoris i punts només en cas afirmatiu</t>
  </si>
  <si>
    <t>L'establiment compta amb estudis? (S/N) - Ítems obligatoris i punts només en cas afirmatiu</t>
  </si>
  <si>
    <t>Ítems obligatoris (0 punts) apartaments</t>
  </si>
  <si>
    <t>Ítems obligatoris (0 punts) estudis</t>
  </si>
  <si>
    <t>Ítems obligatoris assolits apartaments</t>
  </si>
  <si>
    <t>Ítems obligatoris assolits estudis</t>
  </si>
  <si>
    <t>Ítems obligatoris assolits lliteres i zones de pas</t>
  </si>
  <si>
    <t>Ítems obligatoris assolits espais sotacoberta</t>
  </si>
  <si>
    <t>RESULTAT SIMULACIÓ</t>
  </si>
  <si>
    <t>RESULTAT INSPECCIÓ PUNTS</t>
  </si>
  <si>
    <t>REQUERITS</t>
  </si>
  <si>
    <t>TOTAL RESULTAT INSPECCIÓ</t>
  </si>
  <si>
    <t xml:space="preserve">RESULTAT INSPECCIÓ ÍTEMS OBLIGATORIS </t>
  </si>
  <si>
    <t>ASSOLITS</t>
  </si>
  <si>
    <t>Ítems obligatoris (0 punts) instal·lacions</t>
  </si>
  <si>
    <t>Màxim punts que és possible aconseguir instal·lacions</t>
  </si>
  <si>
    <t>Ítems obligatoris (0 punts) equipaments apartaments / estudis</t>
  </si>
  <si>
    <t>Màxim punts que és possible aconseguir equipaments apartaments / estudis</t>
  </si>
  <si>
    <t>Ítems obligatoris (0 punts) servei</t>
  </si>
  <si>
    <t>Màxim punts que és possible aconseguir servei</t>
  </si>
  <si>
    <t>Ítems obligatoris (0 punts) oci</t>
  </si>
  <si>
    <t>Màxim punts que és possible aconseguir oci</t>
  </si>
  <si>
    <t>Ítems obligatoris (0 punts) eines d'assegurament d'atenció al client</t>
  </si>
  <si>
    <t>Màxim punts que és possible aconseguir eines d'assegurament d'atenció al client</t>
  </si>
  <si>
    <t>Ítems obligatoris (0 punts) lliteres i zones de pas</t>
  </si>
  <si>
    <t>Ítems obligatoris (0 punts) espais sotacoberta</t>
  </si>
  <si>
    <t>RESUM ÍTEMS PER CATEGORIA</t>
  </si>
  <si>
    <t>ITEMS OBLIGATORIS</t>
  </si>
  <si>
    <t>TOTAL ÍTEMS OBLIGATORIS</t>
  </si>
  <si>
    <t>PUNTS PER ÀREA</t>
  </si>
  <si>
    <t>Punts instal·lacions</t>
  </si>
  <si>
    <t>Punts oci</t>
  </si>
  <si>
    <t>Punts eines d'assegurament d'atenció al client</t>
  </si>
  <si>
    <t>Màxim PUNTS QUE ES PODEN ACONSEGUIR</t>
  </si>
  <si>
    <t>Ítems instal·lacions</t>
  </si>
  <si>
    <t>Ítems equipaments apartaments / estudis</t>
  </si>
  <si>
    <t>Ítems servei</t>
  </si>
  <si>
    <t>Ítems oci</t>
  </si>
  <si>
    <t>Ítems  eines d'assegurament d'atenció al client</t>
  </si>
  <si>
    <t>Ítems lliteres i zones de pas</t>
  </si>
  <si>
    <t>Ítems espais sotacoberta</t>
  </si>
  <si>
    <t>Ítems capacitat i ítems propis apartaments</t>
  </si>
  <si>
    <t>Ítems capacitat i ítems propis estudis</t>
  </si>
  <si>
    <t>Punts equipaments apartaments / estudis</t>
  </si>
  <si>
    <t>Punts servei</t>
  </si>
  <si>
    <t>Telèfon a l'apartament per a trucades internes o canal de comunicació alternatiu</t>
  </si>
  <si>
    <t>Apartaments amb aire condicionat i termòstat individual</t>
  </si>
  <si>
    <t>Aire condicionat a la recepció</t>
  </si>
  <si>
    <t>Mida dels llits i sofàs-llit individuals superior a 0,90 x 1,90 m i dobles superior a 1,50m x 1,90m</t>
  </si>
  <si>
    <t>ítems obligatoris</t>
  </si>
  <si>
    <t>ítems voluntaris</t>
  </si>
  <si>
    <t>L'apartament/estudi està equipat amb lliteres? (S/N) - Ítems obligatoris i punts només en cas afirmatiu</t>
  </si>
  <si>
    <t>L'apartament/estudi té un espai sotacoberta? (S/N) Ítems obligatoris només en cas afirmatiu</t>
  </si>
  <si>
    <t>Disposa de sofà/s i butaca/ques a la recepció. Per a un 3% de la màxima ocupació amb un mínim de 4 pax.</t>
  </si>
  <si>
    <t>Calefacció en el bany 24 h (s'accepta penjador de tovalloles calent)</t>
  </si>
  <si>
    <t>Sistema de gestió de queixes (inclou l'acceptació de la queixa, avaluació i resposta)</t>
  </si>
  <si>
    <t>Sistema / qüestionari d'avaluació del clients (un sistema actiu per recollir i avaluar la informació sobre les opinions dels clients sobre la qualitat dels serveis dels apartaments, anàlisi de les debilitats i la realització de la millora corresponent)</t>
  </si>
  <si>
    <r>
      <t xml:space="preserve">L'establiment es troba en bon estat de netedat i conservació. </t>
    </r>
    <r>
      <rPr>
        <i/>
        <sz val="12"/>
        <rFont val="Arial"/>
        <family val="2"/>
      </rPr>
      <t xml:space="preserve"> </t>
    </r>
  </si>
  <si>
    <r>
      <t>El 25% dels apartaments amb balcó privat de 2 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com a mínim</t>
    </r>
  </si>
  <si>
    <r>
      <t>El 25% dels apartaments amb terrassa privada de 6 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com a mínim</t>
    </r>
  </si>
  <si>
    <r>
      <t>La dutxa mesura com a mínim 1 m</t>
    </r>
    <r>
      <rPr>
        <vertAlign val="superscript"/>
        <sz val="12"/>
        <rFont val="Arial"/>
        <family val="2"/>
      </rPr>
      <t>2</t>
    </r>
  </si>
  <si>
    <r>
      <t>Les habitacions es troben en bon estat de netedat i conservació</t>
    </r>
    <r>
      <rPr>
        <i/>
        <sz val="12"/>
        <rFont val="Arial"/>
        <family val="2"/>
      </rPr>
      <t xml:space="preserve"> </t>
    </r>
  </si>
  <si>
    <r>
      <t xml:space="preserve">Cobertor matalassos nets i en bon estat de conservació </t>
    </r>
    <r>
      <rPr>
        <i/>
        <sz val="12"/>
        <rFont val="Arial"/>
        <family val="2"/>
      </rPr>
      <t>(no s'accepta cobertor matalàs simple tipus "moletó". Ha de ser rentable, transpirable, antiàcars, fet de cotó o materials sintètics i obert per la part inferior).</t>
    </r>
  </si>
  <si>
    <r>
      <t>Els estris per al servei estan nets i sense escantells ni trencaments i amb quantitat suficient</t>
    </r>
    <r>
      <rPr>
        <i/>
        <sz val="12"/>
        <rFont val="Arial"/>
        <family val="2"/>
      </rPr>
      <t xml:space="preserve"> (cristalleria, vaixella, estovalles…)</t>
    </r>
  </si>
  <si>
    <r>
      <t>Caixa forta a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>l'apartament.</t>
    </r>
  </si>
  <si>
    <r>
      <t xml:space="preserve">Gimnàs amb mínim 4 màquines per fer exercicis diferents </t>
    </r>
    <r>
      <rPr>
        <i/>
        <sz val="12"/>
        <rFont val="Arial"/>
        <family val="2"/>
      </rPr>
      <t>(superfície mínima: 20 m</t>
    </r>
    <r>
      <rPr>
        <sz val="12"/>
        <rFont val="Arial"/>
        <family val="2"/>
      </rPr>
      <t>²</t>
    </r>
    <r>
      <rPr>
        <i/>
        <sz val="12"/>
        <rFont val="Arial"/>
        <family val="2"/>
      </rPr>
      <t>)</t>
    </r>
  </si>
  <si>
    <r>
      <t xml:space="preserve">Sauna </t>
    </r>
    <r>
      <rPr>
        <i/>
        <sz val="12"/>
        <rFont val="Arial"/>
        <family val="2"/>
      </rPr>
      <t>(capacitat mínima 6 places)</t>
    </r>
  </si>
  <si>
    <r>
      <t xml:space="preserve">Piscina exterior climatitzada </t>
    </r>
    <r>
      <rPr>
        <i/>
        <sz val="12"/>
        <rFont val="Arial"/>
        <family val="2"/>
      </rPr>
      <t>(superfície mínima: 60 m²)</t>
    </r>
  </si>
  <si>
    <r>
      <t xml:space="preserve">Piscina interior climatitzada </t>
    </r>
    <r>
      <rPr>
        <i/>
        <sz val="12"/>
        <rFont val="Arial"/>
        <family val="2"/>
      </rPr>
      <t>(Superfície mínima: 40 m²)</t>
    </r>
  </si>
  <si>
    <r>
      <t>Piscina exterior no climatitzada (</t>
    </r>
    <r>
      <rPr>
        <i/>
        <sz val="12"/>
        <rFont val="Arial"/>
        <family val="2"/>
      </rPr>
      <t>superfície mínima: 60 m</t>
    </r>
    <r>
      <rPr>
        <i/>
        <vertAlign val="superscript"/>
        <sz val="12"/>
        <rFont val="Arial"/>
        <family val="2"/>
      </rPr>
      <t>2</t>
    </r>
    <r>
      <rPr>
        <sz val="12"/>
        <rFont val="Arial"/>
        <family val="2"/>
      </rPr>
      <t>)</t>
    </r>
  </si>
  <si>
    <r>
      <t xml:space="preserve">Disposa de Pàrquing o Garatge en el propi edifici o a 300 metres </t>
    </r>
    <r>
      <rPr>
        <i/>
        <sz val="12"/>
        <rFont val="Arial"/>
        <family val="2"/>
      </rPr>
      <t>(cobreix el 30% dels apartaments), o presta servei de transfer fins el pàrquing/garatge, si aquest es troba a una distància superior. (S'ha d'indicar a la Carta de Serveis)</t>
    </r>
  </si>
  <si>
    <r>
      <t xml:space="preserve">Disposa de Pàrquing o Garatge en el propi edifici o a 300 metres </t>
    </r>
    <r>
      <rPr>
        <i/>
        <sz val="12"/>
        <rFont val="Arial"/>
        <family val="2"/>
      </rPr>
      <t>(cobreix el 50% dels apartaments), o presta servei de transfer fins el pàrquing/garatge, si aquest es troba a una distància superior. (S'ha d'indicar a la Carta de Serveis)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</si>
</sst>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 ;\-#,##0\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</font>
    <font>
      <b/>
      <sz val="11"/>
      <color theme="0" tint="-0.249977111117893"/>
      <name val="Calibri"/>
      <family val="2"/>
      <scheme val="minor"/>
    </font>
    <font>
      <sz val="11"/>
      <color indexed="10"/>
      <name val="Calibri"/>
      <family val="2"/>
    </font>
    <font>
      <i/>
      <vertAlign val="superscript"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i/>
      <sz val="11"/>
      <name val="Calibri"/>
      <family val="2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4" tint="-0.49998474074526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sz val="12"/>
      <color indexed="10"/>
      <name val="Arial"/>
      <family val="2"/>
    </font>
    <font>
      <i/>
      <vertAlign val="superscript"/>
      <sz val="12"/>
      <name val="Arial"/>
      <family val="2"/>
    </font>
    <font>
      <sz val="12"/>
      <color theme="0"/>
      <name val="Arial"/>
      <family val="2"/>
    </font>
    <font>
      <b/>
      <sz val="12"/>
      <color theme="0" tint="-0.249977111117893"/>
      <name val="Arial"/>
      <family val="2"/>
    </font>
    <font>
      <b/>
      <sz val="12"/>
      <color indexed="56"/>
      <name val="Arial"/>
      <family val="2"/>
    </font>
    <font>
      <b/>
      <sz val="12"/>
      <color rgb="FFC00000"/>
      <name val="Arial"/>
      <family val="2"/>
    </font>
    <font>
      <i/>
      <sz val="12"/>
      <color theme="0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1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thin">
        <color theme="1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7" fillId="0" borderId="26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27">
    <xf numFmtId="0" fontId="0" fillId="0" borderId="0" xfId="0"/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0" fillId="0" borderId="0" xfId="0" applyFont="1" applyProtection="1"/>
    <xf numFmtId="0" fontId="4" fillId="3" borderId="8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vertical="center" wrapText="1"/>
    </xf>
    <xf numFmtId="0" fontId="4" fillId="5" borderId="11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wrapText="1"/>
    </xf>
    <xf numFmtId="0" fontId="4" fillId="0" borderId="14" xfId="0" applyFont="1" applyFill="1" applyBorder="1" applyAlignment="1" applyProtection="1">
      <alignment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vertical="center" wrapText="1"/>
    </xf>
    <xf numFmtId="0" fontId="4" fillId="3" borderId="8" xfId="0" applyFont="1" applyFill="1" applyBorder="1" applyAlignment="1" applyProtection="1">
      <alignment vertical="center" wrapText="1"/>
    </xf>
    <xf numFmtId="0" fontId="4" fillId="3" borderId="11" xfId="0" applyFont="1" applyFill="1" applyBorder="1" applyAlignment="1" applyProtection="1">
      <alignment vertical="center" wrapText="1"/>
    </xf>
    <xf numFmtId="0" fontId="4" fillId="5" borderId="14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left" vertical="center" wrapText="1"/>
    </xf>
    <xf numFmtId="0" fontId="4" fillId="3" borderId="12" xfId="0" applyFont="1" applyFill="1" applyBorder="1" applyAlignment="1" applyProtection="1">
      <alignment horizontal="left" vertical="center" wrapText="1"/>
    </xf>
    <xf numFmtId="0" fontId="15" fillId="3" borderId="11" xfId="0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5" borderId="19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4" fillId="0" borderId="2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vertical="center" wrapText="1"/>
    </xf>
    <xf numFmtId="9" fontId="4" fillId="3" borderId="0" xfId="4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left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5" borderId="19" xfId="0" applyFont="1" applyFill="1" applyBorder="1" applyAlignment="1">
      <alignment horizontal="center" vertical="center"/>
    </xf>
    <xf numFmtId="0" fontId="4" fillId="5" borderId="27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5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 applyProtection="1">
      <alignment vertical="center" wrapText="1"/>
    </xf>
    <xf numFmtId="0" fontId="15" fillId="3" borderId="12" xfId="0" applyFont="1" applyFill="1" applyBorder="1" applyAlignment="1" applyProtection="1">
      <alignment horizontal="left" vertical="center" wrapText="1"/>
    </xf>
    <xf numFmtId="0" fontId="4" fillId="5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4" fillId="0" borderId="42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5" borderId="43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left" vertical="center" wrapText="1"/>
    </xf>
    <xf numFmtId="0" fontId="4" fillId="5" borderId="22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45" xfId="0" applyFont="1" applyFill="1" applyBorder="1" applyAlignment="1" applyProtection="1">
      <alignment horizontal="center" vertical="center" wrapText="1"/>
    </xf>
    <xf numFmtId="9" fontId="10" fillId="3" borderId="0" xfId="4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12" xfId="0" applyFont="1" applyBorder="1" applyAlignment="1" applyProtection="1">
      <alignment horizontal="left" wrapText="1"/>
    </xf>
    <xf numFmtId="0" fontId="4" fillId="5" borderId="40" xfId="0" applyFont="1" applyFill="1" applyBorder="1" applyAlignment="1">
      <alignment horizontal="center" vertical="center"/>
    </xf>
    <xf numFmtId="0" fontId="10" fillId="3" borderId="18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9" fontId="10" fillId="0" borderId="0" xfId="4" applyFont="1" applyFill="1" applyBorder="1" applyAlignment="1" applyProtection="1">
      <alignment horizontal="center" vertical="center" wrapText="1"/>
    </xf>
    <xf numFmtId="0" fontId="24" fillId="3" borderId="0" xfId="0" applyFont="1" applyFill="1" applyBorder="1" applyProtection="1"/>
    <xf numFmtId="0" fontId="14" fillId="0" borderId="34" xfId="0" applyFont="1" applyBorder="1" applyProtection="1"/>
    <xf numFmtId="0" fontId="9" fillId="10" borderId="46" xfId="0" applyFont="1" applyFill="1" applyBorder="1" applyAlignment="1" applyProtection="1">
      <alignment horizontal="center" vertical="center"/>
      <protection locked="0"/>
    </xf>
    <xf numFmtId="0" fontId="9" fillId="10" borderId="47" xfId="0" applyFont="1" applyFill="1" applyBorder="1" applyAlignment="1" applyProtection="1">
      <alignment horizontal="center" vertical="center"/>
      <protection locked="0"/>
    </xf>
    <xf numFmtId="0" fontId="9" fillId="10" borderId="48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9" fillId="10" borderId="49" xfId="0" applyFont="1" applyFill="1" applyBorder="1" applyAlignment="1" applyProtection="1">
      <alignment horizontal="center" vertical="center"/>
      <protection locked="0"/>
    </xf>
    <xf numFmtId="0" fontId="9" fillId="10" borderId="38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9" fillId="10" borderId="50" xfId="0" applyFont="1" applyFill="1" applyBorder="1" applyAlignment="1" applyProtection="1">
      <alignment horizontal="center" vertical="center"/>
      <protection locked="0"/>
    </xf>
    <xf numFmtId="0" fontId="9" fillId="10" borderId="41" xfId="0" applyFont="1" applyFill="1" applyBorder="1" applyAlignment="1" applyProtection="1">
      <alignment horizontal="center" vertical="center"/>
      <protection locked="0"/>
    </xf>
    <xf numFmtId="0" fontId="4" fillId="6" borderId="51" xfId="0" applyFont="1" applyFill="1" applyBorder="1" applyAlignment="1" applyProtection="1">
      <alignment horizontal="center" vertical="center" wrapText="1"/>
    </xf>
    <xf numFmtId="0" fontId="4" fillId="6" borderId="52" xfId="0" applyFont="1" applyFill="1" applyBorder="1" applyAlignment="1" applyProtection="1">
      <alignment horizontal="center" vertical="center" wrapText="1"/>
    </xf>
    <xf numFmtId="0" fontId="4" fillId="6" borderId="53" xfId="0" applyFont="1" applyFill="1" applyBorder="1" applyAlignment="1" applyProtection="1">
      <alignment horizontal="center" vertical="center" wrapText="1"/>
    </xf>
    <xf numFmtId="0" fontId="4" fillId="6" borderId="54" xfId="0" applyFont="1" applyFill="1" applyBorder="1" applyAlignment="1" applyProtection="1">
      <alignment horizontal="center" vertical="center" wrapText="1"/>
    </xf>
    <xf numFmtId="0" fontId="4" fillId="6" borderId="55" xfId="0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vertical="center" wrapText="1"/>
    </xf>
    <xf numFmtId="0" fontId="4" fillId="0" borderId="56" xfId="0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5" borderId="58" xfId="0" applyFont="1" applyFill="1" applyBorder="1" applyAlignment="1" applyProtection="1">
      <alignment horizontal="center" vertical="center" wrapText="1"/>
    </xf>
    <xf numFmtId="0" fontId="4" fillId="3" borderId="59" xfId="0" applyFont="1" applyFill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wrapText="1"/>
    </xf>
    <xf numFmtId="0" fontId="4" fillId="3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11" xfId="0" applyFont="1" applyFill="1" applyBorder="1" applyAlignment="1">
      <alignment horizontal="center" wrapText="1"/>
    </xf>
    <xf numFmtId="0" fontId="4" fillId="3" borderId="11" xfId="0" applyFont="1" applyFill="1" applyBorder="1" applyAlignment="1" applyProtection="1">
      <alignment wrapText="1"/>
    </xf>
    <xf numFmtId="0" fontId="14" fillId="0" borderId="0" xfId="0" applyFont="1" applyFill="1" applyAlignment="1" applyProtection="1">
      <alignment horizontal="center" wrapText="1"/>
    </xf>
    <xf numFmtId="0" fontId="14" fillId="3" borderId="0" xfId="0" applyFont="1" applyFill="1" applyAlignment="1" applyProtection="1">
      <alignment wrapText="1"/>
    </xf>
    <xf numFmtId="0" fontId="12" fillId="0" borderId="0" xfId="0" applyFont="1" applyFill="1" applyAlignment="1" applyProtection="1">
      <alignment horizontal="left" wrapText="1"/>
    </xf>
    <xf numFmtId="0" fontId="12" fillId="0" borderId="0" xfId="0" applyFont="1" applyFill="1" applyAlignment="1" applyProtection="1">
      <alignment horizontal="right" wrapText="1"/>
    </xf>
    <xf numFmtId="0" fontId="4" fillId="3" borderId="40" xfId="0" applyFont="1" applyFill="1" applyBorder="1" applyAlignment="1">
      <alignment horizont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4" fillId="0" borderId="19" xfId="0" applyFont="1" applyFill="1" applyBorder="1" applyAlignment="1" applyProtection="1">
      <alignment horizont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35" xfId="0" applyFont="1" applyFill="1" applyBorder="1" applyAlignment="1" applyProtection="1">
      <alignment horizontal="center" vertical="center" wrapText="1"/>
    </xf>
    <xf numFmtId="0" fontId="4" fillId="5" borderId="61" xfId="0" applyFont="1" applyFill="1" applyBorder="1" applyAlignment="1" applyProtection="1">
      <alignment horizontal="center" vertical="center" wrapText="1"/>
    </xf>
    <xf numFmtId="0" fontId="4" fillId="3" borderId="62" xfId="0" applyFont="1" applyFill="1" applyBorder="1" applyAlignment="1" applyProtection="1">
      <alignment horizontal="center" vertical="center" wrapText="1"/>
    </xf>
    <xf numFmtId="0" fontId="4" fillId="5" borderId="20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63" xfId="0" applyFont="1" applyFill="1" applyBorder="1" applyAlignment="1" applyProtection="1">
      <alignment horizontal="center" vertical="center" wrapText="1"/>
    </xf>
    <xf numFmtId="0" fontId="4" fillId="5" borderId="63" xfId="0" applyFont="1" applyFill="1" applyBorder="1" applyAlignment="1" applyProtection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3" borderId="35" xfId="0" applyFont="1" applyFill="1" applyBorder="1" applyAlignment="1" applyProtection="1">
      <alignment horizontal="center" vertical="center" wrapText="1"/>
    </xf>
    <xf numFmtId="0" fontId="4" fillId="5" borderId="65" xfId="0" applyFont="1" applyFill="1" applyBorder="1" applyAlignment="1" applyProtection="1">
      <alignment horizontal="center" vertical="center" wrapText="1"/>
    </xf>
    <xf numFmtId="0" fontId="4" fillId="3" borderId="63" xfId="0" applyFont="1" applyFill="1" applyBorder="1" applyAlignment="1" applyProtection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 applyProtection="1">
      <alignment horizontal="center" vertical="center" wrapText="1"/>
    </xf>
    <xf numFmtId="0" fontId="4" fillId="0" borderId="66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>
      <alignment horizontal="center" wrapText="1"/>
    </xf>
    <xf numFmtId="0" fontId="6" fillId="8" borderId="69" xfId="0" applyFont="1" applyFill="1" applyBorder="1" applyAlignment="1" applyProtection="1">
      <alignment horizontal="left" vertical="top" wrapText="1"/>
    </xf>
    <xf numFmtId="0" fontId="4" fillId="5" borderId="63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3" borderId="20" xfId="0" applyFont="1" applyFill="1" applyBorder="1" applyAlignment="1" applyProtection="1">
      <alignment vertical="center" wrapText="1"/>
    </xf>
    <xf numFmtId="0" fontId="4" fillId="5" borderId="6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0" fontId="4" fillId="0" borderId="19" xfId="0" applyFont="1" applyBorder="1" applyAlignment="1" applyProtection="1">
      <alignment horizontal="left" wrapText="1"/>
    </xf>
    <xf numFmtId="0" fontId="4" fillId="5" borderId="21" xfId="0" applyFont="1" applyFill="1" applyBorder="1" applyAlignment="1">
      <alignment horizontal="center" vertical="center"/>
    </xf>
    <xf numFmtId="0" fontId="4" fillId="5" borderId="68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horizontal="center" vertical="center" wrapText="1"/>
    </xf>
    <xf numFmtId="0" fontId="9" fillId="9" borderId="22" xfId="0" applyFont="1" applyFill="1" applyBorder="1" applyAlignment="1" applyProtection="1">
      <alignment horizontal="center" vertical="center" wrapText="1"/>
    </xf>
    <xf numFmtId="0" fontId="4" fillId="5" borderId="39" xfId="0" applyFont="1" applyFill="1" applyBorder="1" applyAlignment="1" applyProtection="1">
      <alignment horizontal="center" vertical="center" wrapText="1"/>
    </xf>
    <xf numFmtId="0" fontId="4" fillId="6" borderId="70" xfId="0" applyFont="1" applyFill="1" applyBorder="1" applyAlignment="1" applyProtection="1">
      <alignment horizontal="center" vertical="center" wrapText="1"/>
    </xf>
    <xf numFmtId="0" fontId="4" fillId="3" borderId="53" xfId="0" applyFont="1" applyFill="1" applyBorder="1" applyAlignment="1" applyProtection="1">
      <alignment horizontal="center" vertical="center" wrapText="1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14" fontId="25" fillId="0" borderId="0" xfId="0" applyNumberFormat="1" applyFont="1" applyAlignment="1" applyProtection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12" xfId="0" applyFont="1" applyFill="1" applyBorder="1" applyAlignment="1" applyProtection="1">
      <alignment horizontal="left" vertical="top" wrapText="1"/>
    </xf>
    <xf numFmtId="0" fontId="4" fillId="3" borderId="9" xfId="0" applyFont="1" applyFill="1" applyBorder="1" applyAlignment="1">
      <alignment horizontal="left" wrapText="1"/>
    </xf>
    <xf numFmtId="0" fontId="4" fillId="0" borderId="11" xfId="0" applyFont="1" applyFill="1" applyBorder="1" applyAlignment="1" applyProtection="1">
      <alignment horizontal="left" vertical="top" wrapText="1"/>
    </xf>
    <xf numFmtId="0" fontId="4" fillId="0" borderId="19" xfId="0" applyFont="1" applyFill="1" applyBorder="1" applyAlignment="1">
      <alignment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71" xfId="0" applyFont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left" vertical="top" wrapText="1"/>
    </xf>
    <xf numFmtId="0" fontId="6" fillId="8" borderId="5" xfId="0" applyFont="1" applyFill="1" applyBorder="1" applyAlignment="1" applyProtection="1">
      <alignment horizontal="left" vertical="top" wrapText="1"/>
    </xf>
    <xf numFmtId="0" fontId="6" fillId="8" borderId="6" xfId="0" applyFont="1" applyFill="1" applyBorder="1" applyAlignment="1" applyProtection="1">
      <alignment horizontal="left" vertical="top" wrapText="1"/>
    </xf>
    <xf numFmtId="0" fontId="6" fillId="8" borderId="5" xfId="0" applyFont="1" applyFill="1" applyBorder="1" applyAlignment="1" applyProtection="1">
      <alignment horizontal="left" vertical="top" wrapText="1"/>
    </xf>
    <xf numFmtId="0" fontId="6" fillId="8" borderId="6" xfId="0" applyFont="1" applyFill="1" applyBorder="1" applyAlignment="1" applyProtection="1">
      <alignment horizontal="left" vertical="top" wrapText="1"/>
    </xf>
    <xf numFmtId="0" fontId="6" fillId="8" borderId="1" xfId="0" applyFont="1" applyFill="1" applyBorder="1" applyAlignment="1" applyProtection="1">
      <alignment horizontal="left" vertical="top" wrapText="1"/>
    </xf>
    <xf numFmtId="0" fontId="10" fillId="0" borderId="3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71" xfId="0" applyFont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20" fillId="12" borderId="5" xfId="0" applyFont="1" applyFill="1" applyBorder="1" applyAlignment="1" applyProtection="1">
      <alignment vertical="center" wrapText="1"/>
    </xf>
    <xf numFmtId="0" fontId="20" fillId="12" borderId="6" xfId="0" applyFont="1" applyFill="1" applyBorder="1" applyAlignment="1" applyProtection="1">
      <alignment vertical="center" wrapText="1"/>
    </xf>
    <xf numFmtId="0" fontId="20" fillId="12" borderId="38" xfId="0" applyFont="1" applyFill="1" applyBorder="1" applyAlignment="1" applyProtection="1">
      <alignment horizontal="center" vertical="center" wrapText="1"/>
    </xf>
    <xf numFmtId="0" fontId="14" fillId="0" borderId="0" xfId="0" applyFont="1" applyBorder="1"/>
    <xf numFmtId="0" fontId="4" fillId="0" borderId="0" xfId="0" applyFont="1" applyBorder="1"/>
    <xf numFmtId="0" fontId="10" fillId="13" borderId="38" xfId="0" applyFont="1" applyFill="1" applyBorder="1" applyAlignment="1">
      <alignment vertical="center" wrapText="1"/>
    </xf>
    <xf numFmtId="0" fontId="10" fillId="13" borderId="38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wrapText="1"/>
    </xf>
    <xf numFmtId="0" fontId="15" fillId="2" borderId="3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wrapText="1"/>
    </xf>
    <xf numFmtId="9" fontId="15" fillId="0" borderId="38" xfId="4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/>
    </xf>
    <xf numFmtId="0" fontId="15" fillId="11" borderId="38" xfId="0" applyFont="1" applyFill="1" applyBorder="1" applyAlignment="1">
      <alignment wrapText="1"/>
    </xf>
    <xf numFmtId="1" fontId="10" fillId="11" borderId="38" xfId="0" applyNumberFormat="1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left" vertical="top" wrapText="1"/>
    </xf>
    <xf numFmtId="0" fontId="15" fillId="4" borderId="38" xfId="3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0" fontId="20" fillId="12" borderId="5" xfId="0" applyFont="1" applyFill="1" applyBorder="1" applyAlignment="1" applyProtection="1">
      <alignment horizontal="left" vertical="center" wrapText="1"/>
    </xf>
    <xf numFmtId="9" fontId="15" fillId="0" borderId="0" xfId="4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left" wrapText="1"/>
    </xf>
    <xf numFmtId="0" fontId="9" fillId="10" borderId="37" xfId="0" applyFont="1" applyFill="1" applyBorder="1" applyAlignment="1" applyProtection="1">
      <alignment horizontal="center" vertical="center"/>
      <protection locked="0"/>
    </xf>
    <xf numFmtId="0" fontId="20" fillId="12" borderId="73" xfId="0" applyFont="1" applyFill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66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4" fillId="0" borderId="56" xfId="0" applyFont="1" applyBorder="1" applyAlignment="1" applyProtection="1">
      <alignment horizontal="center" vertical="center" wrapText="1"/>
    </xf>
    <xf numFmtId="0" fontId="9" fillId="2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1" fontId="4" fillId="3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11" fillId="3" borderId="0" xfId="0" applyFont="1" applyFill="1" applyAlignment="1">
      <alignment horizontal="left"/>
    </xf>
    <xf numFmtId="0" fontId="10" fillId="2" borderId="38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74" xfId="0" applyFont="1" applyBorder="1" applyAlignment="1">
      <alignment horizontal="center" vertical="center"/>
    </xf>
    <xf numFmtId="0" fontId="4" fillId="3" borderId="75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4" fillId="3" borderId="39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0" fillId="12" borderId="38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left" vertical="center" wrapText="1"/>
    </xf>
    <xf numFmtId="164" fontId="9" fillId="4" borderId="38" xfId="5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/>
    </xf>
    <xf numFmtId="0" fontId="20" fillId="0" borderId="0" xfId="0" applyFont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vertical="center" wrapText="1"/>
    </xf>
    <xf numFmtId="164" fontId="9" fillId="4" borderId="38" xfId="5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left"/>
    </xf>
    <xf numFmtId="0" fontId="27" fillId="3" borderId="0" xfId="0" applyFont="1" applyFill="1" applyAlignment="1">
      <alignment horizontal="center"/>
    </xf>
    <xf numFmtId="164" fontId="4" fillId="3" borderId="0" xfId="5" applyNumberFormat="1" applyFont="1" applyFill="1" applyAlignment="1">
      <alignment horizontal="center" vertical="center"/>
    </xf>
    <xf numFmtId="0" fontId="21" fillId="12" borderId="37" xfId="0" applyFont="1" applyFill="1" applyBorder="1" applyAlignment="1">
      <alignment horizontal="center" vertical="center"/>
    </xf>
    <xf numFmtId="0" fontId="20" fillId="12" borderId="73" xfId="0" applyFont="1" applyFill="1" applyBorder="1" applyAlignment="1">
      <alignment horizontal="center"/>
    </xf>
    <xf numFmtId="0" fontId="20" fillId="3" borderId="0" xfId="0" applyFont="1" applyFill="1"/>
    <xf numFmtId="0" fontId="4" fillId="3" borderId="76" xfId="0" applyFont="1" applyFill="1" applyBorder="1"/>
    <xf numFmtId="0" fontId="9" fillId="0" borderId="47" xfId="0" applyFont="1" applyBorder="1" applyAlignment="1">
      <alignment horizontal="center" vertical="center"/>
    </xf>
    <xf numFmtId="0" fontId="4" fillId="3" borderId="77" xfId="0" applyFont="1" applyFill="1" applyBorder="1" applyAlignment="1">
      <alignment horizontal="left" vertical="center" wrapText="1"/>
    </xf>
    <xf numFmtId="0" fontId="9" fillId="3" borderId="78" xfId="0" applyFont="1" applyFill="1" applyBorder="1" applyAlignment="1">
      <alignment horizontal="center"/>
    </xf>
    <xf numFmtId="0" fontId="4" fillId="3" borderId="79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164" fontId="9" fillId="3" borderId="38" xfId="5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4" fillId="5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31" xfId="0" applyFont="1" applyBorder="1" applyAlignment="1">
      <alignment horizontal="center"/>
    </xf>
    <xf numFmtId="0" fontId="4" fillId="3" borderId="75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4" fillId="3" borderId="46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9" fillId="10" borderId="81" xfId="0" applyFont="1" applyFill="1" applyBorder="1" applyAlignment="1" applyProtection="1">
      <alignment horizontal="center" vertical="center"/>
      <protection locked="0"/>
    </xf>
    <xf numFmtId="0" fontId="9" fillId="10" borderId="82" xfId="0" applyFont="1" applyFill="1" applyBorder="1" applyAlignment="1" applyProtection="1">
      <alignment horizontal="center" vertical="center"/>
      <protection locked="0"/>
    </xf>
    <xf numFmtId="0" fontId="9" fillId="10" borderId="83" xfId="0" applyFont="1" applyFill="1" applyBorder="1" applyAlignment="1" applyProtection="1">
      <alignment horizontal="center" vertical="center"/>
      <protection locked="0"/>
    </xf>
    <xf numFmtId="0" fontId="4" fillId="6" borderId="84" xfId="0" applyFont="1" applyFill="1" applyBorder="1" applyAlignment="1" applyProtection="1">
      <alignment horizontal="center" vertical="center" wrapText="1"/>
    </xf>
    <xf numFmtId="0" fontId="9" fillId="10" borderId="85" xfId="0" applyFont="1" applyFill="1" applyBorder="1" applyAlignment="1" applyProtection="1">
      <alignment horizontal="center" vertical="center"/>
      <protection locked="0"/>
    </xf>
    <xf numFmtId="0" fontId="9" fillId="10" borderId="86" xfId="0" applyFont="1" applyFill="1" applyBorder="1" applyAlignment="1" applyProtection="1">
      <alignment horizontal="center" vertical="center"/>
      <protection locked="0"/>
    </xf>
    <xf numFmtId="0" fontId="9" fillId="10" borderId="87" xfId="0" applyFont="1" applyFill="1" applyBorder="1" applyAlignment="1" applyProtection="1">
      <alignment horizontal="center" vertical="center"/>
      <protection locked="0"/>
    </xf>
    <xf numFmtId="0" fontId="9" fillId="10" borderId="88" xfId="0" applyFont="1" applyFill="1" applyBorder="1" applyAlignment="1" applyProtection="1">
      <alignment horizontal="center" vertical="center"/>
      <protection locked="0"/>
    </xf>
    <xf numFmtId="0" fontId="15" fillId="0" borderId="66" xfId="0" applyFont="1" applyFill="1" applyBorder="1" applyAlignment="1">
      <alignment horizontal="center" vertical="center" wrapText="1"/>
    </xf>
    <xf numFmtId="0" fontId="9" fillId="9" borderId="89" xfId="0" applyFont="1" applyFill="1" applyBorder="1" applyAlignment="1" applyProtection="1">
      <alignment horizontal="center" vertical="center" wrapText="1"/>
    </xf>
    <xf numFmtId="0" fontId="28" fillId="12" borderId="74" xfId="0" applyFont="1" applyFill="1" applyBorder="1" applyAlignment="1" applyProtection="1">
      <alignment horizontal="center"/>
    </xf>
    <xf numFmtId="0" fontId="28" fillId="12" borderId="40" xfId="0" applyFont="1" applyFill="1" applyBorder="1" applyAlignment="1" applyProtection="1">
      <alignment horizontal="center" vertical="center"/>
    </xf>
    <xf numFmtId="0" fontId="28" fillId="12" borderId="65" xfId="0" applyFont="1" applyFill="1" applyBorder="1" applyAlignment="1" applyProtection="1">
      <alignment horizontal="center" vertical="center"/>
    </xf>
    <xf numFmtId="0" fontId="28" fillId="12" borderId="32" xfId="6" applyFont="1" applyFill="1" applyBorder="1" applyAlignment="1" applyProtection="1">
      <alignment horizontal="center"/>
    </xf>
    <xf numFmtId="0" fontId="30" fillId="0" borderId="0" xfId="0" applyFont="1"/>
    <xf numFmtId="0" fontId="32" fillId="2" borderId="2" xfId="0" applyFont="1" applyFill="1" applyBorder="1" applyAlignment="1" applyProtection="1">
      <alignment horizontal="center" vertical="center" wrapText="1"/>
    </xf>
    <xf numFmtId="0" fontId="32" fillId="3" borderId="3" xfId="0" applyFont="1" applyFill="1" applyBorder="1" applyAlignment="1" applyProtection="1">
      <alignment horizontal="center" vertical="center" wrapText="1"/>
    </xf>
    <xf numFmtId="0" fontId="32" fillId="0" borderId="57" xfId="0" applyFont="1" applyFill="1" applyBorder="1" applyAlignment="1" applyProtection="1">
      <alignment horizontal="center" vertical="center" wrapText="1"/>
    </xf>
    <xf numFmtId="0" fontId="32" fillId="2" borderId="38" xfId="0" applyFont="1" applyFill="1" applyBorder="1" applyAlignment="1" applyProtection="1">
      <alignment horizontal="center" vertical="center" wrapText="1"/>
    </xf>
    <xf numFmtId="0" fontId="33" fillId="0" borderId="33" xfId="0" applyFont="1" applyBorder="1" applyAlignment="1" applyProtection="1">
      <alignment horizontal="center" wrapText="1"/>
    </xf>
    <xf numFmtId="0" fontId="33" fillId="3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wrapText="1"/>
    </xf>
    <xf numFmtId="0" fontId="28" fillId="12" borderId="38" xfId="0" applyFont="1" applyFill="1" applyBorder="1" applyAlignment="1" applyProtection="1">
      <alignment horizontal="center" vertical="center" wrapText="1"/>
    </xf>
    <xf numFmtId="0" fontId="28" fillId="12" borderId="5" xfId="0" applyFont="1" applyFill="1" applyBorder="1" applyAlignment="1" applyProtection="1">
      <alignment vertical="center" wrapText="1"/>
    </xf>
    <xf numFmtId="0" fontId="31" fillId="0" borderId="7" xfId="0" applyFont="1" applyBorder="1" applyAlignment="1" applyProtection="1">
      <alignment horizontal="center" vertical="center" wrapText="1"/>
    </xf>
    <xf numFmtId="0" fontId="33" fillId="3" borderId="8" xfId="0" applyFont="1" applyFill="1" applyBorder="1" applyAlignment="1" applyProtection="1">
      <alignment horizontal="center" vertical="center" wrapText="1"/>
    </xf>
    <xf numFmtId="0" fontId="33" fillId="0" borderId="8" xfId="0" applyFont="1" applyFill="1" applyBorder="1" applyAlignment="1" applyProtection="1">
      <alignment vertical="center" wrapText="1"/>
    </xf>
    <xf numFmtId="0" fontId="33" fillId="5" borderId="8" xfId="0" applyFont="1" applyFill="1" applyBorder="1" applyAlignment="1" applyProtection="1">
      <alignment horizontal="center" vertical="center" wrapText="1"/>
    </xf>
    <xf numFmtId="0" fontId="33" fillId="5" borderId="65" xfId="0" applyFont="1" applyFill="1" applyBorder="1" applyAlignment="1" applyProtection="1">
      <alignment horizontal="center" vertical="center" wrapText="1"/>
    </xf>
    <xf numFmtId="0" fontId="31" fillId="0" borderId="10" xfId="0" applyFont="1" applyBorder="1" applyAlignment="1" applyProtection="1">
      <alignment horizontal="center" vertical="center" wrapText="1"/>
    </xf>
    <xf numFmtId="0" fontId="33" fillId="3" borderId="11" xfId="0" applyFont="1" applyFill="1" applyBorder="1" applyAlignment="1" applyProtection="1">
      <alignment horizontal="center" vertical="center" wrapText="1"/>
    </xf>
    <xf numFmtId="0" fontId="33" fillId="0" borderId="11" xfId="0" applyFont="1" applyFill="1" applyBorder="1" applyAlignment="1" applyProtection="1">
      <alignment vertical="center" wrapText="1"/>
    </xf>
    <xf numFmtId="0" fontId="33" fillId="5" borderId="11" xfId="0" applyFont="1" applyFill="1" applyBorder="1" applyAlignment="1" applyProtection="1">
      <alignment horizontal="center" vertical="center" wrapText="1"/>
    </xf>
    <xf numFmtId="0" fontId="33" fillId="5" borderId="35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1" xfId="0" applyFont="1" applyFill="1" applyBorder="1" applyAlignment="1" applyProtection="1">
      <alignment horizontal="center" vertical="center" wrapText="1"/>
    </xf>
    <xf numFmtId="0" fontId="33" fillId="0" borderId="35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5" borderId="15" xfId="0" applyFont="1" applyFill="1" applyBorder="1" applyAlignment="1" applyProtection="1">
      <alignment horizontal="center" vertical="center" wrapText="1"/>
    </xf>
    <xf numFmtId="0" fontId="33" fillId="5" borderId="66" xfId="0" applyFont="1" applyFill="1" applyBorder="1" applyAlignment="1" applyProtection="1">
      <alignment horizontal="center" vertical="center" wrapText="1"/>
    </xf>
    <xf numFmtId="0" fontId="33" fillId="0" borderId="24" xfId="0" applyFont="1" applyFill="1" applyBorder="1" applyAlignment="1" applyProtection="1">
      <alignment horizontal="center" vertical="center" wrapText="1"/>
    </xf>
    <xf numFmtId="0" fontId="33" fillId="0" borderId="42" xfId="0" applyFont="1" applyFill="1" applyBorder="1" applyAlignment="1" applyProtection="1">
      <alignment horizontal="center" vertical="center" wrapText="1"/>
    </xf>
    <xf numFmtId="0" fontId="33" fillId="6" borderId="51" xfId="0" applyFont="1" applyFill="1" applyBorder="1" applyAlignment="1" applyProtection="1">
      <alignment horizontal="center" vertical="center" wrapText="1"/>
    </xf>
    <xf numFmtId="0" fontId="33" fillId="6" borderId="52" xfId="0" applyFont="1" applyFill="1" applyBorder="1" applyAlignment="1" applyProtection="1">
      <alignment horizontal="center" vertical="center" wrapText="1"/>
    </xf>
    <xf numFmtId="0" fontId="33" fillId="0" borderId="12" xfId="0" applyFont="1" applyBorder="1" applyAlignment="1" applyProtection="1">
      <alignment vertical="center" wrapText="1"/>
    </xf>
    <xf numFmtId="0" fontId="33" fillId="6" borderId="53" xfId="0" applyFont="1" applyFill="1" applyBorder="1" applyAlignment="1" applyProtection="1">
      <alignment horizontal="center" vertical="center" wrapText="1"/>
    </xf>
    <xf numFmtId="0" fontId="33" fillId="0" borderId="8" xfId="0" applyFont="1" applyFill="1" applyBorder="1" applyAlignment="1" applyProtection="1">
      <alignment horizontal="center" vertical="center" wrapText="1"/>
    </xf>
    <xf numFmtId="0" fontId="33" fillId="0" borderId="11" xfId="0" applyFont="1" applyFill="1" applyBorder="1" applyAlignment="1" applyProtection="1">
      <alignment wrapText="1"/>
    </xf>
    <xf numFmtId="0" fontId="33" fillId="3" borderId="14" xfId="0" applyFont="1" applyFill="1" applyBorder="1" applyAlignment="1" applyProtection="1">
      <alignment vertical="center" wrapText="1"/>
    </xf>
    <xf numFmtId="0" fontId="33" fillId="0" borderId="14" xfId="0" applyFont="1" applyFill="1" applyBorder="1" applyAlignment="1" applyProtection="1">
      <alignment vertical="center" wrapText="1"/>
    </xf>
    <xf numFmtId="0" fontId="33" fillId="0" borderId="66" xfId="0" applyFont="1" applyFill="1" applyBorder="1" applyAlignment="1" applyProtection="1">
      <alignment horizontal="center" vertical="center" wrapText="1"/>
    </xf>
    <xf numFmtId="0" fontId="33" fillId="3" borderId="19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21" xfId="0" applyFont="1" applyFill="1" applyBorder="1" applyAlignment="1" applyProtection="1">
      <alignment horizontal="center" vertical="center" wrapText="1"/>
    </xf>
    <xf numFmtId="0" fontId="33" fillId="0" borderId="56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center" vertical="center" wrapText="1"/>
    </xf>
    <xf numFmtId="0" fontId="33" fillId="3" borderId="0" xfId="0" applyFont="1" applyFill="1" applyBorder="1" applyAlignment="1" applyProtection="1">
      <alignment horizontal="center" vertical="center" wrapText="1"/>
    </xf>
    <xf numFmtId="0" fontId="31" fillId="13" borderId="38" xfId="0" applyFont="1" applyFill="1" applyBorder="1" applyAlignment="1">
      <alignment vertical="center" wrapText="1"/>
    </xf>
    <xf numFmtId="0" fontId="31" fillId="13" borderId="38" xfId="0" applyFont="1" applyFill="1" applyBorder="1" applyAlignment="1">
      <alignment horizontal="center" vertical="center" wrapText="1"/>
    </xf>
    <xf numFmtId="0" fontId="33" fillId="11" borderId="38" xfId="0" applyFont="1" applyFill="1" applyBorder="1" applyAlignment="1">
      <alignment wrapText="1"/>
    </xf>
    <xf numFmtId="1" fontId="33" fillId="11" borderId="38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vertical="center" wrapText="1"/>
    </xf>
    <xf numFmtId="9" fontId="31" fillId="0" borderId="0" xfId="4" applyFont="1" applyFill="1" applyBorder="1" applyAlignment="1" applyProtection="1">
      <alignment horizontal="center" vertical="center" wrapText="1"/>
    </xf>
    <xf numFmtId="0" fontId="31" fillId="3" borderId="7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vertical="center" wrapText="1"/>
    </xf>
    <xf numFmtId="0" fontId="31" fillId="3" borderId="10" xfId="0" applyFont="1" applyFill="1" applyBorder="1" applyAlignment="1" applyProtection="1">
      <alignment horizontal="center" vertical="center" wrapText="1"/>
    </xf>
    <xf numFmtId="0" fontId="33" fillId="5" borderId="63" xfId="0" applyFont="1" applyFill="1" applyBorder="1" applyAlignment="1" applyProtection="1">
      <alignment horizontal="center" vertical="center" wrapText="1"/>
    </xf>
    <xf numFmtId="0" fontId="33" fillId="3" borderId="8" xfId="0" applyFont="1" applyFill="1" applyBorder="1" applyAlignment="1" applyProtection="1">
      <alignment vertical="center" wrapText="1"/>
    </xf>
    <xf numFmtId="0" fontId="33" fillId="3" borderId="11" xfId="0" applyFont="1" applyFill="1" applyBorder="1" applyAlignment="1" applyProtection="1">
      <alignment vertical="center" wrapText="1"/>
    </xf>
    <xf numFmtId="0" fontId="33" fillId="3" borderId="35" xfId="0" applyFont="1" applyFill="1" applyBorder="1" applyAlignment="1" applyProtection="1">
      <alignment horizontal="center" vertical="center" wrapText="1"/>
    </xf>
    <xf numFmtId="0" fontId="33" fillId="0" borderId="8" xfId="0" applyFont="1" applyFill="1" applyBorder="1" applyAlignment="1">
      <alignment vertical="center" wrapText="1"/>
    </xf>
    <xf numFmtId="0" fontId="33" fillId="3" borderId="63" xfId="0" applyFont="1" applyFill="1" applyBorder="1" applyAlignment="1" applyProtection="1">
      <alignment horizontal="center" vertical="center" wrapText="1"/>
    </xf>
    <xf numFmtId="0" fontId="33" fillId="5" borderId="14" xfId="0" applyFont="1" applyFill="1" applyBorder="1" applyAlignment="1" applyProtection="1">
      <alignment horizontal="center" vertical="center" wrapText="1"/>
    </xf>
    <xf numFmtId="0" fontId="33" fillId="3" borderId="12" xfId="0" applyFont="1" applyFill="1" applyBorder="1" applyAlignment="1" applyProtection="1">
      <alignment vertical="center" wrapText="1"/>
    </xf>
    <xf numFmtId="0" fontId="33" fillId="6" borderId="70" xfId="0" applyFont="1" applyFill="1" applyBorder="1" applyAlignment="1" applyProtection="1">
      <alignment horizontal="center" vertical="center" wrapText="1"/>
    </xf>
    <xf numFmtId="0" fontId="33" fillId="5" borderId="24" xfId="0" applyFont="1" applyFill="1" applyBorder="1" applyAlignment="1" applyProtection="1">
      <alignment horizontal="center" vertical="center" wrapText="1"/>
    </xf>
    <xf numFmtId="0" fontId="33" fillId="5" borderId="39" xfId="0" applyFont="1" applyFill="1" applyBorder="1" applyAlignment="1" applyProtection="1">
      <alignment horizontal="center" vertical="center" wrapText="1"/>
    </xf>
    <xf numFmtId="0" fontId="33" fillId="3" borderId="53" xfId="0" applyFont="1" applyFill="1" applyBorder="1" applyAlignment="1" applyProtection="1">
      <alignment horizontal="center" vertical="center" wrapText="1"/>
    </xf>
    <xf numFmtId="0" fontId="33" fillId="3" borderId="24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Border="1" applyAlignment="1">
      <alignment vertical="center" wrapText="1"/>
    </xf>
    <xf numFmtId="0" fontId="33" fillId="3" borderId="12" xfId="0" applyFont="1" applyFill="1" applyBorder="1" applyAlignment="1">
      <alignment vertical="center" wrapText="1"/>
    </xf>
    <xf numFmtId="0" fontId="33" fillId="6" borderId="54" xfId="0" applyFont="1" applyFill="1" applyBorder="1" applyAlignment="1" applyProtection="1">
      <alignment horizontal="center" vertical="center" wrapText="1"/>
    </xf>
    <xf numFmtId="0" fontId="33" fillId="6" borderId="55" xfId="0" applyFont="1" applyFill="1" applyBorder="1" applyAlignment="1" applyProtection="1">
      <alignment horizontal="center" vertical="center" wrapText="1"/>
    </xf>
    <xf numFmtId="0" fontId="33" fillId="3" borderId="60" xfId="0" applyFont="1" applyFill="1" applyBorder="1" applyAlignment="1" applyProtection="1">
      <alignment horizontal="center" vertical="center" wrapText="1"/>
    </xf>
    <xf numFmtId="0" fontId="31" fillId="3" borderId="13" xfId="0" applyFont="1" applyFill="1" applyBorder="1" applyAlignment="1" applyProtection="1">
      <alignment horizontal="center" vertical="center" wrapText="1"/>
    </xf>
    <xf numFmtId="0" fontId="31" fillId="3" borderId="25" xfId="0" applyFont="1" applyFill="1" applyBorder="1" applyAlignment="1" applyProtection="1">
      <alignment horizontal="center" vertical="center" wrapText="1"/>
    </xf>
    <xf numFmtId="0" fontId="31" fillId="3" borderId="2" xfId="0" applyFont="1" applyFill="1" applyBorder="1" applyAlignment="1" applyProtection="1">
      <alignment horizontal="center" vertical="center" wrapText="1"/>
    </xf>
    <xf numFmtId="0" fontId="33" fillId="0" borderId="11" xfId="0" applyFont="1" applyFill="1" applyBorder="1" applyAlignment="1">
      <alignment horizontal="center" wrapText="1"/>
    </xf>
    <xf numFmtId="0" fontId="33" fillId="0" borderId="11" xfId="0" applyFont="1" applyFill="1" applyBorder="1" applyAlignment="1">
      <alignment horizontal="center"/>
    </xf>
    <xf numFmtId="0" fontId="33" fillId="0" borderId="35" xfId="0" applyFont="1" applyFill="1" applyBorder="1" applyAlignment="1">
      <alignment horizont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vertical="center" wrapText="1"/>
    </xf>
    <xf numFmtId="0" fontId="33" fillId="3" borderId="35" xfId="0" applyFont="1" applyFill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64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 applyProtection="1">
      <alignment horizontal="left" vertical="center" wrapText="1"/>
    </xf>
    <xf numFmtId="0" fontId="33" fillId="6" borderId="16" xfId="0" applyFont="1" applyFill="1" applyBorder="1" applyAlignment="1" applyProtection="1">
      <alignment horizontal="center" vertical="center" wrapText="1"/>
    </xf>
    <xf numFmtId="0" fontId="33" fillId="6" borderId="17" xfId="0" applyFont="1" applyFill="1" applyBorder="1" applyAlignment="1" applyProtection="1">
      <alignment horizontal="center" vertical="center" wrapText="1"/>
    </xf>
    <xf numFmtId="0" fontId="33" fillId="5" borderId="22" xfId="0" applyFont="1" applyFill="1" applyBorder="1" applyAlignment="1" applyProtection="1">
      <alignment horizontal="center" vertical="center" wrapText="1"/>
    </xf>
    <xf numFmtId="0" fontId="31" fillId="9" borderId="22" xfId="0" applyFont="1" applyFill="1" applyBorder="1" applyAlignment="1" applyProtection="1">
      <alignment horizontal="center" vertical="center" wrapText="1"/>
    </xf>
    <xf numFmtId="0" fontId="31" fillId="9" borderId="67" xfId="0" applyFont="1" applyFill="1" applyBorder="1" applyAlignment="1" applyProtection="1">
      <alignment horizontal="center" vertical="center" wrapText="1"/>
    </xf>
    <xf numFmtId="0" fontId="33" fillId="0" borderId="44" xfId="0" applyFont="1" applyFill="1" applyBorder="1" applyAlignment="1" applyProtection="1">
      <alignment horizontal="center" vertical="center" wrapText="1"/>
    </xf>
    <xf numFmtId="0" fontId="33" fillId="0" borderId="45" xfId="0" applyFont="1" applyFill="1" applyBorder="1" applyAlignment="1" applyProtection="1">
      <alignment horizontal="center" vertical="center" wrapText="1"/>
    </xf>
    <xf numFmtId="0" fontId="33" fillId="0" borderId="63" xfId="0" applyFont="1" applyFill="1" applyBorder="1" applyAlignment="1" applyProtection="1">
      <alignment horizontal="center" vertical="center" wrapText="1"/>
    </xf>
    <xf numFmtId="0" fontId="33" fillId="3" borderId="11" xfId="0" applyFont="1" applyFill="1" applyBorder="1" applyAlignment="1" applyProtection="1">
      <alignment horizontal="left" vertical="center" wrapText="1"/>
    </xf>
    <xf numFmtId="0" fontId="33" fillId="3" borderId="11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3" borderId="14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8" xfId="0" applyFont="1" applyBorder="1" applyAlignment="1">
      <alignment horizontal="left" vertical="center" wrapText="1"/>
    </xf>
    <xf numFmtId="0" fontId="33" fillId="5" borderId="27" xfId="0" applyFont="1" applyFill="1" applyBorder="1" applyAlignment="1" applyProtection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 applyProtection="1">
      <alignment horizontal="center" vertical="center" wrapText="1"/>
    </xf>
    <xf numFmtId="0" fontId="33" fillId="0" borderId="11" xfId="0" applyFont="1" applyFill="1" applyBorder="1" applyAlignment="1" applyProtection="1">
      <alignment horizontal="left" vertical="center" wrapText="1"/>
    </xf>
    <xf numFmtId="0" fontId="33" fillId="5" borderId="58" xfId="0" applyFont="1" applyFill="1" applyBorder="1" applyAlignment="1" applyProtection="1">
      <alignment horizontal="center" vertical="center" wrapText="1"/>
    </xf>
    <xf numFmtId="0" fontId="33" fillId="5" borderId="61" xfId="0" applyFont="1" applyFill="1" applyBorder="1" applyAlignment="1" applyProtection="1">
      <alignment horizontal="center" vertical="center" wrapText="1"/>
    </xf>
    <xf numFmtId="0" fontId="33" fillId="3" borderId="59" xfId="0" applyFont="1" applyFill="1" applyBorder="1" applyAlignment="1" applyProtection="1">
      <alignment horizontal="center" vertical="center" wrapText="1"/>
    </xf>
    <xf numFmtId="0" fontId="33" fillId="3" borderId="62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3" borderId="27" xfId="0" applyFont="1" applyFill="1" applyBorder="1" applyAlignment="1" applyProtection="1">
      <alignment horizontal="center" vertical="center" wrapText="1"/>
    </xf>
    <xf numFmtId="0" fontId="33" fillId="0" borderId="27" xfId="0" applyFont="1" applyFill="1" applyBorder="1" applyAlignment="1" applyProtection="1">
      <alignment horizontal="center" vertical="center" wrapText="1"/>
    </xf>
    <xf numFmtId="0" fontId="33" fillId="5" borderId="43" xfId="0" applyFont="1" applyFill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3" borderId="11" xfId="0" applyFont="1" applyFill="1" applyBorder="1" applyAlignment="1" applyProtection="1">
      <alignment wrapText="1"/>
    </xf>
    <xf numFmtId="0" fontId="33" fillId="5" borderId="9" xfId="0" applyFont="1" applyFill="1" applyBorder="1" applyAlignment="1" applyProtection="1">
      <alignment horizontal="center" vertical="center" wrapText="1"/>
    </xf>
    <xf numFmtId="0" fontId="31" fillId="0" borderId="25" xfId="0" applyFont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5" borderId="19" xfId="0" applyFont="1" applyFill="1" applyBorder="1" applyAlignment="1" applyProtection="1">
      <alignment horizontal="center" vertical="center" wrapText="1"/>
    </xf>
    <xf numFmtId="0" fontId="33" fillId="5" borderId="20" xfId="0" applyFont="1" applyFill="1" applyBorder="1" applyAlignment="1" applyProtection="1">
      <alignment horizontal="center" vertical="center" wrapText="1"/>
    </xf>
    <xf numFmtId="0" fontId="33" fillId="5" borderId="21" xfId="0" applyFont="1" applyFill="1" applyBorder="1" applyAlignment="1" applyProtection="1">
      <alignment horizontal="center" vertical="center" wrapText="1"/>
    </xf>
    <xf numFmtId="0" fontId="33" fillId="0" borderId="8" xfId="0" applyFont="1" applyFill="1" applyBorder="1" applyAlignment="1" applyProtection="1">
      <alignment horizontal="left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0" fontId="33" fillId="0" borderId="12" xfId="0" applyFont="1" applyBorder="1" applyAlignment="1" applyProtection="1">
      <alignment horizontal="center" vertical="center" wrapText="1"/>
    </xf>
    <xf numFmtId="0" fontId="33" fillId="0" borderId="35" xfId="0" applyFont="1" applyBorder="1" applyAlignment="1" applyProtection="1">
      <alignment horizontal="center" vertical="center" wrapText="1"/>
    </xf>
    <xf numFmtId="0" fontId="33" fillId="0" borderId="24" xfId="0" applyFont="1" applyBorder="1" applyAlignment="1" applyProtection="1">
      <alignment horizontal="center" vertical="center" wrapText="1"/>
    </xf>
    <xf numFmtId="0" fontId="33" fillId="3" borderId="14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42" xfId="0" applyFont="1" applyBorder="1" applyAlignment="1" applyProtection="1">
      <alignment horizontal="center" vertical="center" wrapText="1"/>
    </xf>
    <xf numFmtId="0" fontId="33" fillId="0" borderId="14" xfId="0" applyFont="1" applyBorder="1" applyAlignment="1" applyProtection="1">
      <alignment horizontal="center" vertical="center" wrapText="1"/>
    </xf>
    <xf numFmtId="0" fontId="33" fillId="0" borderId="15" xfId="0" applyFont="1" applyBorder="1" applyAlignment="1" applyProtection="1">
      <alignment horizontal="center" vertical="center" wrapText="1"/>
    </xf>
    <xf numFmtId="0" fontId="33" fillId="0" borderId="66" xfId="0" applyFont="1" applyBorder="1" applyAlignment="1" applyProtection="1">
      <alignment horizontal="center" vertical="center" wrapText="1"/>
    </xf>
    <xf numFmtId="0" fontId="31" fillId="0" borderId="18" xfId="0" applyFont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33" fillId="0" borderId="56" xfId="0" applyFont="1" applyBorder="1" applyAlignment="1" applyProtection="1">
      <alignment horizontal="center" vertical="center" wrapText="1"/>
    </xf>
    <xf numFmtId="0" fontId="33" fillId="0" borderId="19" xfId="0" applyFont="1" applyBorder="1" applyAlignment="1" applyProtection="1">
      <alignment horizontal="center" vertical="center" wrapText="1"/>
    </xf>
    <xf numFmtId="0" fontId="33" fillId="0" borderId="20" xfId="0" applyFont="1" applyBorder="1" applyAlignment="1" applyProtection="1">
      <alignment horizontal="center" vertical="center" wrapText="1"/>
    </xf>
    <xf numFmtId="0" fontId="33" fillId="0" borderId="21" xfId="0" applyFont="1" applyBorder="1" applyAlignment="1" applyProtection="1">
      <alignment horizontal="center" vertical="center" wrapText="1"/>
    </xf>
    <xf numFmtId="0" fontId="38" fillId="0" borderId="0" xfId="0" applyFont="1" applyFill="1" applyAlignment="1" applyProtection="1">
      <alignment horizontal="center" wrapText="1"/>
    </xf>
    <xf numFmtId="0" fontId="38" fillId="3" borderId="0" xfId="0" applyFont="1" applyFill="1" applyAlignment="1" applyProtection="1">
      <alignment wrapText="1"/>
    </xf>
    <xf numFmtId="0" fontId="29" fillId="0" borderId="0" xfId="0" applyFont="1" applyFill="1" applyAlignment="1" applyProtection="1">
      <alignment horizontal="left" wrapText="1"/>
    </xf>
    <xf numFmtId="0" fontId="29" fillId="0" borderId="0" xfId="0" applyFont="1" applyFill="1" applyAlignment="1" applyProtection="1">
      <alignment horizontal="right" wrapText="1"/>
    </xf>
    <xf numFmtId="9" fontId="31" fillId="3" borderId="0" xfId="4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 vertical="center" wrapText="1"/>
    </xf>
    <xf numFmtId="0" fontId="31" fillId="3" borderId="0" xfId="0" applyFont="1" applyFill="1" applyBorder="1" applyAlignment="1" applyProtection="1">
      <alignment horizontal="center" vertical="center" wrapText="1"/>
    </xf>
    <xf numFmtId="0" fontId="39" fillId="3" borderId="0" xfId="0" applyFont="1" applyFill="1" applyBorder="1" applyAlignment="1" applyProtection="1">
      <alignment horizontal="center" vertical="center" wrapText="1"/>
    </xf>
    <xf numFmtId="0" fontId="31" fillId="3" borderId="0" xfId="0" applyFont="1" applyFill="1" applyBorder="1" applyAlignment="1" applyProtection="1">
      <alignment vertical="center" wrapText="1"/>
    </xf>
    <xf numFmtId="9" fontId="33" fillId="3" borderId="0" xfId="4" applyFont="1" applyFill="1" applyBorder="1" applyAlignment="1" applyProtection="1">
      <alignment horizontal="center" vertical="center" wrapText="1"/>
    </xf>
    <xf numFmtId="0" fontId="40" fillId="8" borderId="1" xfId="0" applyFont="1" applyFill="1" applyBorder="1" applyAlignment="1" applyProtection="1">
      <alignment horizontal="left" vertical="top" wrapText="1"/>
    </xf>
    <xf numFmtId="0" fontId="40" fillId="8" borderId="69" xfId="0" applyFont="1" applyFill="1" applyBorder="1" applyAlignment="1" applyProtection="1">
      <alignment horizontal="left" vertical="top" wrapText="1"/>
    </xf>
    <xf numFmtId="0" fontId="33" fillId="3" borderId="40" xfId="0" applyFont="1" applyFill="1" applyBorder="1" applyAlignment="1">
      <alignment horizontal="center" wrapText="1"/>
    </xf>
    <xf numFmtId="0" fontId="33" fillId="0" borderId="12" xfId="0" applyFont="1" applyFill="1" applyBorder="1" applyAlignment="1" applyProtection="1">
      <alignment horizontal="left" vertical="top" wrapText="1"/>
    </xf>
    <xf numFmtId="0" fontId="33" fillId="5" borderId="40" xfId="0" applyFont="1" applyFill="1" applyBorder="1" applyAlignment="1">
      <alignment horizontal="center" vertical="center" wrapText="1"/>
    </xf>
    <xf numFmtId="0" fontId="33" fillId="5" borderId="8" xfId="0" applyFont="1" applyFill="1" applyBorder="1" applyAlignment="1">
      <alignment horizontal="center" vertical="center"/>
    </xf>
    <xf numFmtId="0" fontId="33" fillId="5" borderId="63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wrapText="1"/>
    </xf>
    <xf numFmtId="0" fontId="33" fillId="3" borderId="9" xfId="0" applyFont="1" applyFill="1" applyBorder="1" applyAlignment="1">
      <alignment horizontal="left" wrapText="1"/>
    </xf>
    <xf numFmtId="0" fontId="33" fillId="5" borderId="8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left" wrapText="1"/>
    </xf>
    <xf numFmtId="0" fontId="33" fillId="5" borderId="11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/>
    </xf>
    <xf numFmtId="0" fontId="33" fillId="5" borderId="35" xfId="0" applyFont="1" applyFill="1" applyBorder="1" applyAlignment="1">
      <alignment horizontal="center" vertical="center"/>
    </xf>
    <xf numFmtId="0" fontId="33" fillId="0" borderId="12" xfId="0" applyFont="1" applyBorder="1" applyAlignment="1" applyProtection="1">
      <alignment horizontal="left" wrapText="1"/>
    </xf>
    <xf numFmtId="0" fontId="33" fillId="3" borderId="20" xfId="0" applyFont="1" applyFill="1" applyBorder="1" applyAlignment="1" applyProtection="1">
      <alignment vertical="center" wrapText="1"/>
    </xf>
    <xf numFmtId="0" fontId="40" fillId="8" borderId="5" xfId="0" applyFont="1" applyFill="1" applyBorder="1" applyAlignment="1" applyProtection="1">
      <alignment horizontal="left" vertical="top" wrapText="1"/>
    </xf>
    <xf numFmtId="0" fontId="40" fillId="8" borderId="6" xfId="0" applyFont="1" applyFill="1" applyBorder="1" applyAlignment="1" applyProtection="1">
      <alignment horizontal="left" vertical="top" wrapText="1"/>
    </xf>
    <xf numFmtId="0" fontId="33" fillId="0" borderId="11" xfId="0" applyFont="1" applyFill="1" applyBorder="1" applyAlignment="1" applyProtection="1">
      <alignment horizontal="left" vertical="top" wrapText="1"/>
    </xf>
    <xf numFmtId="0" fontId="33" fillId="5" borderId="7" xfId="0" applyFont="1" applyFill="1" applyBorder="1" applyAlignment="1">
      <alignment horizontal="center" vertical="center" wrapText="1"/>
    </xf>
    <xf numFmtId="0" fontId="33" fillId="5" borderId="40" xfId="0" applyFont="1" applyFill="1" applyBorder="1" applyAlignment="1">
      <alignment horizontal="center" vertical="center"/>
    </xf>
    <xf numFmtId="0" fontId="33" fillId="5" borderId="65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wrapText="1"/>
    </xf>
    <xf numFmtId="0" fontId="33" fillId="0" borderId="19" xfId="0" applyFont="1" applyBorder="1" applyAlignment="1" applyProtection="1">
      <alignment horizontal="left" wrapText="1"/>
    </xf>
    <xf numFmtId="0" fontId="33" fillId="5" borderId="48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/>
    </xf>
    <xf numFmtId="0" fontId="33" fillId="5" borderId="21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wrapText="1"/>
    </xf>
    <xf numFmtId="0" fontId="33" fillId="0" borderId="8" xfId="0" applyFont="1" applyBorder="1" applyAlignment="1">
      <alignment horizontal="left" wrapText="1"/>
    </xf>
    <xf numFmtId="0" fontId="33" fillId="3" borderId="11" xfId="0" applyFont="1" applyFill="1" applyBorder="1" applyAlignment="1">
      <alignment horizontal="center" wrapText="1"/>
    </xf>
    <xf numFmtId="0" fontId="33" fillId="0" borderId="11" xfId="0" applyFont="1" applyBorder="1" applyAlignment="1">
      <alignment horizontal="left" wrapText="1"/>
    </xf>
    <xf numFmtId="0" fontId="33" fillId="3" borderId="19" xfId="0" applyFont="1" applyFill="1" applyBorder="1" applyAlignment="1">
      <alignment horizontal="center" wrapText="1"/>
    </xf>
    <xf numFmtId="0" fontId="33" fillId="0" borderId="19" xfId="0" applyFont="1" applyFill="1" applyBorder="1" applyAlignment="1">
      <alignment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left" wrapText="1"/>
    </xf>
    <xf numFmtId="0" fontId="31" fillId="3" borderId="18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3" xfId="0" applyFont="1" applyBorder="1" applyAlignment="1" applyProtection="1">
      <alignment horizontal="left" wrapText="1"/>
    </xf>
    <xf numFmtId="0" fontId="33" fillId="5" borderId="3" xfId="0" applyFont="1" applyFill="1" applyBorder="1" applyAlignment="1" applyProtection="1">
      <alignment horizontal="center" vertical="center" wrapText="1"/>
    </xf>
    <xf numFmtId="0" fontId="33" fillId="5" borderId="3" xfId="0" applyFont="1" applyFill="1" applyBorder="1" applyAlignment="1" applyProtection="1">
      <alignment horizontal="center" vertical="center"/>
    </xf>
    <xf numFmtId="0" fontId="33" fillId="5" borderId="68" xfId="0" applyFont="1" applyFill="1" applyBorder="1" applyAlignment="1" applyProtection="1">
      <alignment horizontal="center" vertical="center"/>
    </xf>
    <xf numFmtId="0" fontId="31" fillId="2" borderId="0" xfId="0" applyFont="1" applyFill="1" applyAlignment="1">
      <alignment horizontal="left"/>
    </xf>
    <xf numFmtId="0" fontId="33" fillId="0" borderId="0" xfId="0" applyFont="1" applyBorder="1"/>
    <xf numFmtId="0" fontId="41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/>
    </xf>
    <xf numFmtId="0" fontId="31" fillId="0" borderId="46" xfId="0" applyFont="1" applyBorder="1" applyAlignment="1">
      <alignment horizontal="center" vertical="center"/>
    </xf>
    <xf numFmtId="0" fontId="33" fillId="3" borderId="10" xfId="0" applyFont="1" applyFill="1" applyBorder="1"/>
    <xf numFmtId="0" fontId="31" fillId="0" borderId="11" xfId="0" applyFont="1" applyFill="1" applyBorder="1" applyAlignment="1">
      <alignment horizontal="center"/>
    </xf>
    <xf numFmtId="0" fontId="31" fillId="0" borderId="35" xfId="0" applyFont="1" applyFill="1" applyBorder="1" applyAlignment="1">
      <alignment horizontal="center"/>
    </xf>
    <xf numFmtId="0" fontId="31" fillId="0" borderId="47" xfId="0" applyFont="1" applyBorder="1" applyAlignment="1">
      <alignment horizontal="center" vertical="center"/>
    </xf>
    <xf numFmtId="0" fontId="33" fillId="3" borderId="10" xfId="0" applyFont="1" applyFill="1" applyBorder="1" applyAlignment="1">
      <alignment horizontal="left" vertical="center" wrapText="1"/>
    </xf>
    <xf numFmtId="0" fontId="31" fillId="0" borderId="50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4" borderId="18" xfId="0" applyFont="1" applyFill="1" applyBorder="1" applyProtection="1"/>
    <xf numFmtId="0" fontId="31" fillId="4" borderId="19" xfId="0" applyFont="1" applyFill="1" applyBorder="1" applyAlignment="1">
      <alignment horizontal="center"/>
    </xf>
    <xf numFmtId="0" fontId="31" fillId="4" borderId="21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 vertical="center" wrapText="1"/>
    </xf>
    <xf numFmtId="0" fontId="42" fillId="3" borderId="0" xfId="0" applyFont="1" applyFill="1" applyBorder="1" applyAlignment="1">
      <alignment horizontal="right" vertical="center" wrapText="1"/>
    </xf>
    <xf numFmtId="0" fontId="33" fillId="0" borderId="0" xfId="0" applyFont="1"/>
    <xf numFmtId="1" fontId="33" fillId="3" borderId="11" xfId="6" applyNumberFormat="1" applyFont="1" applyFill="1" applyBorder="1" applyAlignment="1" applyProtection="1">
      <alignment horizontal="center"/>
    </xf>
    <xf numFmtId="1" fontId="33" fillId="3" borderId="35" xfId="6" applyNumberFormat="1" applyFont="1" applyFill="1" applyBorder="1" applyAlignment="1" applyProtection="1">
      <alignment horizontal="center"/>
    </xf>
    <xf numFmtId="1" fontId="33" fillId="3" borderId="14" xfId="6" applyNumberFormat="1" applyFont="1" applyFill="1" applyBorder="1" applyAlignment="1" applyProtection="1">
      <alignment horizontal="center"/>
    </xf>
    <xf numFmtId="1" fontId="33" fillId="3" borderId="66" xfId="6" applyNumberFormat="1" applyFont="1" applyFill="1" applyBorder="1" applyAlignment="1" applyProtection="1">
      <alignment horizontal="center"/>
    </xf>
    <xf numFmtId="0" fontId="31" fillId="4" borderId="38" xfId="0" applyFont="1" applyFill="1" applyBorder="1" applyProtection="1"/>
    <xf numFmtId="0" fontId="31" fillId="4" borderId="2" xfId="6" applyFont="1" applyFill="1" applyBorder="1" applyAlignment="1" applyProtection="1">
      <alignment horizontal="center"/>
    </xf>
    <xf numFmtId="0" fontId="31" fillId="4" borderId="38" xfId="6" applyFont="1" applyFill="1" applyBorder="1" applyAlignment="1" applyProtection="1">
      <alignment horizontal="center"/>
    </xf>
    <xf numFmtId="0" fontId="42" fillId="0" borderId="0" xfId="6" applyFont="1" applyFill="1" applyBorder="1" applyAlignment="1" applyProtection="1">
      <alignment horizontal="right" vertical="center" wrapText="1"/>
    </xf>
    <xf numFmtId="0" fontId="31" fillId="0" borderId="0" xfId="6" applyFont="1" applyFill="1" applyBorder="1" applyAlignment="1" applyProtection="1">
      <alignment horizontal="center" vertical="center" wrapText="1"/>
    </xf>
    <xf numFmtId="0" fontId="31" fillId="4" borderId="38" xfId="6" applyFont="1" applyFill="1" applyBorder="1" applyAlignment="1" applyProtection="1">
      <alignment horizontal="left" vertical="center" wrapText="1"/>
    </xf>
    <xf numFmtId="0" fontId="31" fillId="4" borderId="38" xfId="6" applyFont="1" applyFill="1" applyBorder="1" applyAlignment="1" applyProtection="1">
      <alignment horizontal="center" vertical="center" wrapText="1"/>
    </xf>
    <xf numFmtId="0" fontId="31" fillId="0" borderId="0" xfId="6" applyFont="1" applyFill="1" applyAlignment="1" applyProtection="1">
      <alignment horizontal="right"/>
    </xf>
    <xf numFmtId="0" fontId="33" fillId="5" borderId="11" xfId="6" applyFont="1" applyFill="1" applyBorder="1" applyAlignment="1" applyProtection="1">
      <alignment horizontal="center"/>
    </xf>
    <xf numFmtId="0" fontId="31" fillId="0" borderId="0" xfId="0" applyFont="1" applyAlignment="1">
      <alignment horizontal="left"/>
    </xf>
    <xf numFmtId="0" fontId="33" fillId="0" borderId="0" xfId="6" applyFont="1" applyAlignment="1" applyProtection="1">
      <alignment horizontal="center"/>
    </xf>
    <xf numFmtId="0" fontId="33" fillId="0" borderId="11" xfId="6" applyFont="1" applyBorder="1" applyAlignment="1" applyProtection="1">
      <alignment horizontal="center"/>
    </xf>
    <xf numFmtId="0" fontId="33" fillId="0" borderId="0" xfId="0" applyFont="1" applyAlignment="1">
      <alignment wrapText="1"/>
    </xf>
    <xf numFmtId="0" fontId="33" fillId="0" borderId="31" xfId="6" applyFont="1" applyBorder="1" applyAlignment="1" applyProtection="1">
      <alignment horizontal="center"/>
    </xf>
    <xf numFmtId="0" fontId="33" fillId="0" borderId="0" xfId="0" applyFont="1" applyAlignment="1" applyProtection="1">
      <alignment horizontal="center"/>
    </xf>
    <xf numFmtId="0" fontId="40" fillId="8" borderId="32" xfId="0" applyFont="1" applyFill="1" applyBorder="1" applyAlignment="1" applyProtection="1">
      <alignment horizontal="left" vertical="top" wrapText="1"/>
    </xf>
    <xf numFmtId="0" fontId="40" fillId="8" borderId="29" xfId="0" applyFont="1" applyFill="1" applyBorder="1" applyAlignment="1" applyProtection="1">
      <alignment horizontal="left" vertical="top" wrapText="1"/>
    </xf>
    <xf numFmtId="0" fontId="40" fillId="8" borderId="5" xfId="0" applyFont="1" applyFill="1" applyBorder="1" applyAlignment="1" applyProtection="1">
      <alignment horizontal="left" vertical="top" wrapText="1"/>
    </xf>
    <xf numFmtId="0" fontId="28" fillId="12" borderId="4" xfId="0" applyFont="1" applyFill="1" applyBorder="1" applyAlignment="1" applyProtection="1">
      <alignment horizontal="left" vertical="center" wrapText="1"/>
    </xf>
    <xf numFmtId="0" fontId="28" fillId="12" borderId="5" xfId="0" applyFont="1" applyFill="1" applyBorder="1" applyAlignment="1" applyProtection="1">
      <alignment horizontal="left" vertical="center" wrapText="1"/>
    </xf>
    <xf numFmtId="0" fontId="40" fillId="8" borderId="4" xfId="0" applyFont="1" applyFill="1" applyBorder="1" applyAlignment="1" applyProtection="1">
      <alignment horizontal="left" vertical="top" wrapText="1"/>
    </xf>
    <xf numFmtId="0" fontId="40" fillId="8" borderId="6" xfId="0" applyFont="1" applyFill="1" applyBorder="1" applyAlignment="1" applyProtection="1">
      <alignment horizontal="left" vertical="top" wrapText="1"/>
    </xf>
    <xf numFmtId="0" fontId="33" fillId="0" borderId="25" xfId="0" applyFont="1" applyFill="1" applyBorder="1" applyAlignment="1">
      <alignment horizontal="center" wrapText="1"/>
    </xf>
    <xf numFmtId="0" fontId="33" fillId="0" borderId="28" xfId="0" applyFont="1" applyFill="1" applyBorder="1" applyAlignment="1">
      <alignment horizontal="center" wrapText="1"/>
    </xf>
    <xf numFmtId="0" fontId="31" fillId="0" borderId="25" xfId="0" applyFont="1" applyBorder="1" applyAlignment="1" applyProtection="1">
      <alignment horizontal="center" vertical="center" wrapText="1"/>
    </xf>
    <xf numFmtId="0" fontId="31" fillId="0" borderId="28" xfId="0" applyFont="1" applyBorder="1" applyAlignment="1" applyProtection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40" fillId="8" borderId="34" xfId="0" applyFont="1" applyFill="1" applyBorder="1" applyAlignment="1" applyProtection="1">
      <alignment horizontal="left" vertical="top" wrapText="1"/>
    </xf>
    <xf numFmtId="0" fontId="40" fillId="8" borderId="1" xfId="0" applyFont="1" applyFill="1" applyBorder="1" applyAlignment="1" applyProtection="1">
      <alignment horizontal="left" vertical="top" wrapText="1"/>
    </xf>
    <xf numFmtId="0" fontId="31" fillId="0" borderId="30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10" xfId="0" applyFont="1" applyBorder="1" applyAlignment="1" applyProtection="1">
      <alignment horizontal="center" vertical="center" wrapText="1"/>
    </xf>
    <xf numFmtId="0" fontId="31" fillId="0" borderId="13" xfId="0" applyFont="1" applyBorder="1" applyAlignment="1" applyProtection="1">
      <alignment horizontal="center" vertical="center" wrapText="1"/>
    </xf>
    <xf numFmtId="0" fontId="31" fillId="3" borderId="13" xfId="0" applyFont="1" applyFill="1" applyBorder="1" applyAlignment="1" applyProtection="1">
      <alignment horizontal="center" vertical="center" wrapText="1"/>
    </xf>
    <xf numFmtId="0" fontId="31" fillId="3" borderId="25" xfId="0" applyFont="1" applyFill="1" applyBorder="1" applyAlignment="1" applyProtection="1">
      <alignment horizontal="center" vertical="center" wrapText="1"/>
    </xf>
    <xf numFmtId="0" fontId="31" fillId="3" borderId="7" xfId="0" applyFont="1" applyFill="1" applyBorder="1" applyAlignment="1" applyProtection="1">
      <alignment horizontal="center" vertical="center" wrapText="1"/>
    </xf>
    <xf numFmtId="44" fontId="28" fillId="7" borderId="0" xfId="1" applyFont="1" applyFill="1" applyBorder="1" applyAlignment="1" applyProtection="1">
      <alignment horizontal="center" wrapText="1"/>
    </xf>
    <xf numFmtId="49" fontId="31" fillId="3" borderId="4" xfId="0" applyNumberFormat="1" applyFont="1" applyFill="1" applyBorder="1" applyAlignment="1" applyProtection="1">
      <alignment horizontal="center" vertical="center" wrapText="1"/>
    </xf>
    <xf numFmtId="49" fontId="31" fillId="3" borderId="5" xfId="0" applyNumberFormat="1" applyFont="1" applyFill="1" applyBorder="1" applyAlignment="1" applyProtection="1">
      <alignment horizontal="center" vertical="center" wrapText="1"/>
    </xf>
    <xf numFmtId="49" fontId="31" fillId="3" borderId="6" xfId="0" applyNumberFormat="1" applyFont="1" applyFill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center" vertical="center" wrapText="1"/>
    </xf>
    <xf numFmtId="0" fontId="31" fillId="0" borderId="50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31" fillId="0" borderId="80" xfId="0" applyFont="1" applyBorder="1" applyAlignment="1">
      <alignment horizontal="left" wrapText="1"/>
    </xf>
    <xf numFmtId="0" fontId="31" fillId="0" borderId="0" xfId="0" applyFont="1" applyAlignment="1">
      <alignment horizontal="left" wrapText="1"/>
    </xf>
    <xf numFmtId="0" fontId="28" fillId="12" borderId="6" xfId="0" applyFont="1" applyFill="1" applyBorder="1" applyAlignment="1" applyProtection="1">
      <alignment horizontal="left" vertical="center" wrapText="1"/>
    </xf>
    <xf numFmtId="0" fontId="31" fillId="3" borderId="37" xfId="0" applyFont="1" applyFill="1" applyBorder="1" applyAlignment="1" applyProtection="1">
      <alignment horizontal="center" vertical="center" wrapText="1"/>
    </xf>
    <xf numFmtId="0" fontId="31" fillId="3" borderId="36" xfId="0" applyFont="1" applyFill="1" applyBorder="1" applyAlignment="1" applyProtection="1">
      <alignment horizontal="center" vertical="center" wrapText="1"/>
    </xf>
    <xf numFmtId="0" fontId="31" fillId="3" borderId="41" xfId="0" applyFont="1" applyFill="1" applyBorder="1" applyAlignment="1" applyProtection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9" fillId="0" borderId="80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6" fillId="8" borderId="4" xfId="0" applyFont="1" applyFill="1" applyBorder="1" applyAlignment="1" applyProtection="1">
      <alignment horizontal="left" vertical="top" wrapText="1"/>
    </xf>
    <xf numFmtId="0" fontId="6" fillId="8" borderId="5" xfId="0" applyFont="1" applyFill="1" applyBorder="1" applyAlignment="1" applyProtection="1">
      <alignment horizontal="left" vertical="top" wrapText="1"/>
    </xf>
    <xf numFmtId="0" fontId="20" fillId="12" borderId="4" xfId="0" applyFont="1" applyFill="1" applyBorder="1" applyAlignment="1" applyProtection="1">
      <alignment horizontal="left" vertical="center" wrapText="1"/>
    </xf>
    <xf numFmtId="0" fontId="20" fillId="12" borderId="5" xfId="0" applyFont="1" applyFill="1" applyBorder="1" applyAlignment="1" applyProtection="1">
      <alignment horizontal="left" vertical="center" wrapText="1"/>
    </xf>
    <xf numFmtId="0" fontId="6" fillId="8" borderId="32" xfId="0" applyFont="1" applyFill="1" applyBorder="1" applyAlignment="1" applyProtection="1">
      <alignment horizontal="left" vertical="top" wrapText="1"/>
    </xf>
    <xf numFmtId="0" fontId="6" fillId="8" borderId="29" xfId="0" applyFont="1" applyFill="1" applyBorder="1" applyAlignment="1" applyProtection="1">
      <alignment horizontal="left" vertical="top" wrapText="1"/>
    </xf>
    <xf numFmtId="0" fontId="20" fillId="12" borderId="4" xfId="0" applyFont="1" applyFill="1" applyBorder="1" applyAlignment="1" applyProtection="1">
      <alignment horizontal="center" vertical="center" wrapText="1"/>
    </xf>
    <xf numFmtId="0" fontId="20" fillId="12" borderId="5" xfId="0" applyFont="1" applyFill="1" applyBorder="1" applyAlignment="1" applyProtection="1">
      <alignment horizontal="center" vertical="center" wrapText="1"/>
    </xf>
    <xf numFmtId="49" fontId="13" fillId="3" borderId="4" xfId="0" applyNumberFormat="1" applyFont="1" applyFill="1" applyBorder="1" applyAlignment="1" applyProtection="1">
      <alignment horizontal="center" vertical="center" wrapText="1"/>
    </xf>
    <xf numFmtId="49" fontId="13" fillId="3" borderId="5" xfId="0" applyNumberFormat="1" applyFont="1" applyFill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</xf>
    <xf numFmtId="0" fontId="4" fillId="0" borderId="25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3" borderId="37" xfId="0" applyFont="1" applyFill="1" applyBorder="1" applyAlignment="1" applyProtection="1">
      <alignment horizontal="center" vertical="center" wrapText="1"/>
    </xf>
    <xf numFmtId="0" fontId="9" fillId="3" borderId="36" xfId="0" applyFont="1" applyFill="1" applyBorder="1" applyAlignment="1" applyProtection="1">
      <alignment horizontal="center" vertical="center" wrapText="1"/>
    </xf>
    <xf numFmtId="0" fontId="9" fillId="3" borderId="41" xfId="0" applyFont="1" applyFill="1" applyBorder="1" applyAlignment="1" applyProtection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center" vertical="center" wrapText="1"/>
    </xf>
    <xf numFmtId="0" fontId="9" fillId="0" borderId="71" xfId="0" applyFont="1" applyBorder="1" applyAlignment="1" applyProtection="1">
      <alignment horizontal="center" vertical="center" wrapText="1"/>
    </xf>
    <xf numFmtId="0" fontId="9" fillId="0" borderId="7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6" fillId="8" borderId="34" xfId="0" applyFont="1" applyFill="1" applyBorder="1" applyAlignment="1" applyProtection="1">
      <alignment horizontal="left" vertical="top" wrapText="1"/>
    </xf>
    <xf numFmtId="0" fontId="6" fillId="8" borderId="1" xfId="0" applyFont="1" applyFill="1" applyBorder="1" applyAlignment="1" applyProtection="1">
      <alignment horizontal="left" vertical="top" wrapText="1"/>
    </xf>
    <xf numFmtId="44" fontId="22" fillId="7" borderId="0" xfId="1" applyFont="1" applyFill="1" applyBorder="1" applyAlignment="1" applyProtection="1">
      <alignment horizontal="center" wrapText="1"/>
    </xf>
    <xf numFmtId="0" fontId="6" fillId="8" borderId="6" xfId="0" applyFont="1" applyFill="1" applyBorder="1" applyAlignment="1" applyProtection="1">
      <alignment horizontal="left" vertical="top" wrapText="1"/>
    </xf>
    <xf numFmtId="49" fontId="13" fillId="3" borderId="6" xfId="0" applyNumberFormat="1" applyFont="1" applyFill="1" applyBorder="1" applyAlignment="1" applyProtection="1">
      <alignment horizontal="center" vertical="center" wrapText="1"/>
    </xf>
  </cellXfs>
  <cellStyles count="7">
    <cellStyle name="Coma 2" xfId="5" xr:uid="{D1B24992-2916-4802-B417-C89B5CCA70B4}"/>
    <cellStyle name="det" xfId="2" xr:uid="{00000000-0005-0000-0000-000000000000}"/>
    <cellStyle name="Moneda" xfId="1" builtinId="4"/>
    <cellStyle name="Normal" xfId="0" builtinId="0"/>
    <cellStyle name="Normal 2" xfId="3" xr:uid="{00000000-0005-0000-0000-000003000000}"/>
    <cellStyle name="Normal 3" xfId="6" xr:uid="{A8332C52-10DF-4EF8-BDD5-52F522E6F94B}"/>
    <cellStyle name="Percentatge" xfId="4" builtinId="5"/>
  </cellStyles>
  <dxfs count="171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3300"/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C55F-B101-4F20-9DE4-E214E5E244C1}">
  <sheetPr>
    <pageSetUpPr fitToPage="1"/>
  </sheetPr>
  <dimension ref="A1:H269"/>
  <sheetViews>
    <sheetView zoomScaleNormal="100" workbookViewId="0">
      <selection activeCell="C9" sqref="C9"/>
    </sheetView>
  </sheetViews>
  <sheetFormatPr defaultRowHeight="15" x14ac:dyDescent="0.2"/>
  <cols>
    <col min="1" max="1" width="17.42578125" style="305" customWidth="1"/>
    <col min="2" max="2" width="6" style="305" customWidth="1"/>
    <col min="3" max="3" width="60.7109375" style="305" customWidth="1"/>
    <col min="4" max="4" width="14.7109375" style="305" customWidth="1"/>
    <col min="5" max="5" width="15.140625" style="536" customWidth="1"/>
    <col min="6" max="7" width="14.28515625" style="536" customWidth="1"/>
    <col min="8" max="8" width="16" style="305" customWidth="1"/>
    <col min="9" max="16384" width="9.140625" style="305"/>
  </cols>
  <sheetData>
    <row r="1" spans="1:8" ht="21" customHeight="1" thickBot="1" x14ac:dyDescent="0.3">
      <c r="A1" s="563" t="s">
        <v>127</v>
      </c>
      <c r="B1" s="563"/>
      <c r="C1" s="563"/>
      <c r="D1" s="563"/>
      <c r="E1" s="563"/>
      <c r="F1" s="563"/>
      <c r="G1" s="563"/>
      <c r="H1" s="563"/>
    </row>
    <row r="2" spans="1:8" ht="47.25" customHeight="1" thickBot="1" x14ac:dyDescent="0.25">
      <c r="A2" s="564" t="s">
        <v>113</v>
      </c>
      <c r="B2" s="565"/>
      <c r="C2" s="565"/>
      <c r="D2" s="565"/>
      <c r="E2" s="565"/>
      <c r="F2" s="565"/>
      <c r="G2" s="565"/>
      <c r="H2" s="566"/>
    </row>
    <row r="3" spans="1:8" ht="16.5" thickBot="1" x14ac:dyDescent="0.25">
      <c r="A3" s="306" t="s">
        <v>0</v>
      </c>
      <c r="B3" s="307" t="s">
        <v>1</v>
      </c>
      <c r="C3" s="308" t="s">
        <v>2</v>
      </c>
      <c r="D3" s="309" t="s">
        <v>3</v>
      </c>
      <c r="E3" s="309" t="s">
        <v>4</v>
      </c>
      <c r="F3" s="309" t="s">
        <v>5</v>
      </c>
      <c r="G3" s="309" t="s">
        <v>6</v>
      </c>
      <c r="H3" s="309" t="s">
        <v>218</v>
      </c>
    </row>
    <row r="4" spans="1:8" ht="16.5" thickBot="1" x14ac:dyDescent="0.25">
      <c r="A4" s="310"/>
      <c r="B4" s="311"/>
      <c r="C4" s="312"/>
      <c r="D4" s="313" t="s">
        <v>78</v>
      </c>
      <c r="E4" s="313" t="s">
        <v>78</v>
      </c>
      <c r="F4" s="313" t="s">
        <v>78</v>
      </c>
      <c r="G4" s="313" t="s">
        <v>78</v>
      </c>
      <c r="H4" s="313" t="s">
        <v>78</v>
      </c>
    </row>
    <row r="5" spans="1:8" ht="15.75" customHeight="1" thickBot="1" x14ac:dyDescent="0.25">
      <c r="A5" s="540" t="s">
        <v>185</v>
      </c>
      <c r="B5" s="541"/>
      <c r="C5" s="541"/>
      <c r="D5" s="314"/>
      <c r="E5" s="314"/>
      <c r="F5" s="541"/>
      <c r="G5" s="541"/>
      <c r="H5" s="541"/>
    </row>
    <row r="6" spans="1:8" ht="30" x14ac:dyDescent="0.2">
      <c r="A6" s="315" t="s">
        <v>7</v>
      </c>
      <c r="B6" s="316">
        <v>1</v>
      </c>
      <c r="C6" s="317" t="s">
        <v>319</v>
      </c>
      <c r="D6" s="318">
        <v>0</v>
      </c>
      <c r="E6" s="318">
        <v>0</v>
      </c>
      <c r="F6" s="318">
        <v>0</v>
      </c>
      <c r="G6" s="318">
        <v>0</v>
      </c>
      <c r="H6" s="319">
        <v>0</v>
      </c>
    </row>
    <row r="7" spans="1:8" ht="31.5" x14ac:dyDescent="0.2">
      <c r="A7" s="320" t="s">
        <v>9</v>
      </c>
      <c r="B7" s="321">
        <f t="shared" ref="B7:B25" si="0">B6+1</f>
        <v>2</v>
      </c>
      <c r="C7" s="322" t="s">
        <v>10</v>
      </c>
      <c r="D7" s="323">
        <v>0</v>
      </c>
      <c r="E7" s="323">
        <v>0</v>
      </c>
      <c r="F7" s="323">
        <v>0</v>
      </c>
      <c r="G7" s="323">
        <v>0</v>
      </c>
      <c r="H7" s="324">
        <v>0</v>
      </c>
    </row>
    <row r="8" spans="1:8" ht="30" x14ac:dyDescent="0.2">
      <c r="A8" s="559" t="s">
        <v>140</v>
      </c>
      <c r="B8" s="321">
        <f t="shared" si="0"/>
        <v>3</v>
      </c>
      <c r="C8" s="325" t="s">
        <v>141</v>
      </c>
      <c r="D8" s="323">
        <v>0</v>
      </c>
      <c r="E8" s="323">
        <v>0</v>
      </c>
      <c r="F8" s="323">
        <v>0</v>
      </c>
      <c r="G8" s="323">
        <v>0</v>
      </c>
      <c r="H8" s="324">
        <v>0</v>
      </c>
    </row>
    <row r="9" spans="1:8" ht="30" x14ac:dyDescent="0.2">
      <c r="A9" s="567"/>
      <c r="B9" s="321">
        <f t="shared" si="0"/>
        <v>4</v>
      </c>
      <c r="C9" s="325" t="s">
        <v>142</v>
      </c>
      <c r="D9" s="323">
        <v>0</v>
      </c>
      <c r="E9" s="323">
        <v>0</v>
      </c>
      <c r="F9" s="323">
        <v>0</v>
      </c>
      <c r="G9" s="323">
        <v>0</v>
      </c>
      <c r="H9" s="324">
        <v>0</v>
      </c>
    </row>
    <row r="10" spans="1:8" ht="31.5" x14ac:dyDescent="0.2">
      <c r="A10" s="315" t="s">
        <v>11</v>
      </c>
      <c r="B10" s="321">
        <f t="shared" si="0"/>
        <v>5</v>
      </c>
      <c r="C10" s="322" t="s">
        <v>12</v>
      </c>
      <c r="D10" s="326">
        <v>5</v>
      </c>
      <c r="E10" s="326">
        <v>5</v>
      </c>
      <c r="F10" s="326">
        <v>5</v>
      </c>
      <c r="G10" s="326">
        <v>5</v>
      </c>
      <c r="H10" s="327">
        <v>5</v>
      </c>
    </row>
    <row r="11" spans="1:8" x14ac:dyDescent="0.2">
      <c r="A11" s="559" t="s">
        <v>13</v>
      </c>
      <c r="B11" s="321">
        <f t="shared" si="0"/>
        <v>6</v>
      </c>
      <c r="C11" s="322" t="s">
        <v>14</v>
      </c>
      <c r="D11" s="323">
        <v>0</v>
      </c>
      <c r="E11" s="323">
        <v>0</v>
      </c>
      <c r="F11" s="323">
        <v>0</v>
      </c>
      <c r="G11" s="323">
        <v>0</v>
      </c>
      <c r="H11" s="324">
        <v>0</v>
      </c>
    </row>
    <row r="12" spans="1:8" ht="30" x14ac:dyDescent="0.2">
      <c r="A12" s="567"/>
      <c r="B12" s="321">
        <f t="shared" si="0"/>
        <v>7</v>
      </c>
      <c r="C12" s="322" t="s">
        <v>315</v>
      </c>
      <c r="D12" s="328">
        <v>5</v>
      </c>
      <c r="E12" s="328">
        <v>5</v>
      </c>
      <c r="F12" s="328">
        <v>5</v>
      </c>
      <c r="G12" s="329">
        <v>0</v>
      </c>
      <c r="H12" s="330">
        <v>0</v>
      </c>
    </row>
    <row r="13" spans="1:8" ht="33" x14ac:dyDescent="0.2">
      <c r="A13" s="559" t="s">
        <v>79</v>
      </c>
      <c r="B13" s="321">
        <f t="shared" si="0"/>
        <v>8</v>
      </c>
      <c r="C13" s="322" t="s">
        <v>320</v>
      </c>
      <c r="D13" s="331">
        <v>5</v>
      </c>
      <c r="E13" s="331">
        <v>5</v>
      </c>
      <c r="F13" s="331">
        <v>5</v>
      </c>
      <c r="G13" s="331">
        <v>5</v>
      </c>
      <c r="H13" s="327">
        <v>5</v>
      </c>
    </row>
    <row r="14" spans="1:8" ht="33" x14ac:dyDescent="0.2">
      <c r="A14" s="546"/>
      <c r="B14" s="321">
        <f t="shared" si="0"/>
        <v>9</v>
      </c>
      <c r="C14" s="322" t="s">
        <v>321</v>
      </c>
      <c r="D14" s="331">
        <v>10</v>
      </c>
      <c r="E14" s="331">
        <v>10</v>
      </c>
      <c r="F14" s="331">
        <v>10</v>
      </c>
      <c r="G14" s="331">
        <v>10</v>
      </c>
      <c r="H14" s="327">
        <v>10</v>
      </c>
    </row>
    <row r="15" spans="1:8" ht="30.75" thickBot="1" x14ac:dyDescent="0.25">
      <c r="A15" s="567"/>
      <c r="B15" s="321">
        <f t="shared" si="0"/>
        <v>10</v>
      </c>
      <c r="C15" s="322" t="s">
        <v>198</v>
      </c>
      <c r="D15" s="332">
        <v>5</v>
      </c>
      <c r="E15" s="331">
        <v>5</v>
      </c>
      <c r="F15" s="331">
        <v>5</v>
      </c>
      <c r="G15" s="331">
        <v>5</v>
      </c>
      <c r="H15" s="327">
        <v>5</v>
      </c>
    </row>
    <row r="16" spans="1:8" ht="75.75" thickBot="1" x14ac:dyDescent="0.25">
      <c r="A16" s="558" t="s">
        <v>16</v>
      </c>
      <c r="B16" s="321">
        <f t="shared" si="0"/>
        <v>11</v>
      </c>
      <c r="C16" s="325" t="s">
        <v>332</v>
      </c>
      <c r="D16" s="333">
        <v>5</v>
      </c>
      <c r="E16" s="333">
        <v>5</v>
      </c>
      <c r="F16" s="333">
        <v>5</v>
      </c>
      <c r="G16" s="329">
        <v>0</v>
      </c>
      <c r="H16" s="324">
        <v>0</v>
      </c>
    </row>
    <row r="17" spans="1:8" ht="75" x14ac:dyDescent="0.2">
      <c r="A17" s="558"/>
      <c r="B17" s="321">
        <f t="shared" si="0"/>
        <v>12</v>
      </c>
      <c r="C17" s="325" t="s">
        <v>333</v>
      </c>
      <c r="D17" s="334">
        <v>10</v>
      </c>
      <c r="E17" s="334">
        <v>10</v>
      </c>
      <c r="F17" s="334">
        <v>10</v>
      </c>
      <c r="G17" s="333">
        <v>10</v>
      </c>
      <c r="H17" s="333">
        <v>10</v>
      </c>
    </row>
    <row r="18" spans="1:8" ht="30.75" thickBot="1" x14ac:dyDescent="0.25">
      <c r="A18" s="558"/>
      <c r="B18" s="321">
        <f t="shared" si="0"/>
        <v>13</v>
      </c>
      <c r="C18" s="335" t="s">
        <v>195</v>
      </c>
      <c r="D18" s="336">
        <v>20</v>
      </c>
      <c r="E18" s="336">
        <v>20</v>
      </c>
      <c r="F18" s="336">
        <v>20</v>
      </c>
      <c r="G18" s="336">
        <v>20</v>
      </c>
      <c r="H18" s="336">
        <v>20</v>
      </c>
    </row>
    <row r="19" spans="1:8" ht="45" x14ac:dyDescent="0.2">
      <c r="A19" s="558"/>
      <c r="B19" s="321">
        <f t="shared" si="0"/>
        <v>14</v>
      </c>
      <c r="C19" s="322" t="s">
        <v>17</v>
      </c>
      <c r="D19" s="337">
        <v>5</v>
      </c>
      <c r="E19" s="337">
        <v>5</v>
      </c>
      <c r="F19" s="337">
        <v>5</v>
      </c>
      <c r="G19" s="318">
        <v>0</v>
      </c>
      <c r="H19" s="318">
        <v>0</v>
      </c>
    </row>
    <row r="20" spans="1:8" ht="45" x14ac:dyDescent="0.2">
      <c r="A20" s="558"/>
      <c r="B20" s="321">
        <f t="shared" si="0"/>
        <v>15</v>
      </c>
      <c r="C20" s="322" t="s">
        <v>18</v>
      </c>
      <c r="D20" s="326">
        <v>10</v>
      </c>
      <c r="E20" s="326">
        <v>10</v>
      </c>
      <c r="F20" s="326">
        <v>10</v>
      </c>
      <c r="G20" s="326">
        <v>10</v>
      </c>
      <c r="H20" s="327">
        <v>10</v>
      </c>
    </row>
    <row r="21" spans="1:8" ht="30" x14ac:dyDescent="0.2">
      <c r="A21" s="558"/>
      <c r="B21" s="321">
        <f t="shared" si="0"/>
        <v>16</v>
      </c>
      <c r="C21" s="338" t="s">
        <v>19</v>
      </c>
      <c r="D21" s="326">
        <v>20</v>
      </c>
      <c r="E21" s="326">
        <v>20</v>
      </c>
      <c r="F21" s="326">
        <v>20</v>
      </c>
      <c r="G21" s="326">
        <v>20</v>
      </c>
      <c r="H21" s="327">
        <v>20</v>
      </c>
    </row>
    <row r="22" spans="1:8" x14ac:dyDescent="0.2">
      <c r="A22" s="559" t="s">
        <v>20</v>
      </c>
      <c r="B22" s="321">
        <f t="shared" si="0"/>
        <v>17</v>
      </c>
      <c r="C22" s="325" t="s">
        <v>21</v>
      </c>
      <c r="D22" s="326">
        <v>5</v>
      </c>
      <c r="E22" s="326">
        <v>5</v>
      </c>
      <c r="F22" s="326">
        <v>5</v>
      </c>
      <c r="G22" s="323">
        <v>0</v>
      </c>
      <c r="H22" s="324">
        <v>0</v>
      </c>
    </row>
    <row r="23" spans="1:8" ht="30" x14ac:dyDescent="0.2">
      <c r="A23" s="546"/>
      <c r="B23" s="321">
        <f t="shared" si="0"/>
        <v>18</v>
      </c>
      <c r="C23" s="339" t="s">
        <v>143</v>
      </c>
      <c r="D23" s="331">
        <v>10</v>
      </c>
      <c r="E23" s="326">
        <v>10</v>
      </c>
      <c r="F23" s="326">
        <v>10</v>
      </c>
      <c r="G23" s="326">
        <v>10</v>
      </c>
      <c r="H23" s="327">
        <v>10</v>
      </c>
    </row>
    <row r="24" spans="1:8" ht="45" x14ac:dyDescent="0.2">
      <c r="A24" s="546"/>
      <c r="B24" s="321">
        <f t="shared" si="0"/>
        <v>19</v>
      </c>
      <c r="C24" s="340" t="s">
        <v>111</v>
      </c>
      <c r="D24" s="328">
        <v>20</v>
      </c>
      <c r="E24" s="328">
        <v>20</v>
      </c>
      <c r="F24" s="328">
        <v>20</v>
      </c>
      <c r="G24" s="328">
        <v>20</v>
      </c>
      <c r="H24" s="341">
        <v>20</v>
      </c>
    </row>
    <row r="25" spans="1:8" ht="30.75" thickBot="1" x14ac:dyDescent="0.25">
      <c r="A25" s="547"/>
      <c r="B25" s="342">
        <f t="shared" si="0"/>
        <v>20</v>
      </c>
      <c r="C25" s="343" t="s">
        <v>22</v>
      </c>
      <c r="D25" s="344">
        <v>5</v>
      </c>
      <c r="E25" s="345">
        <v>5</v>
      </c>
      <c r="F25" s="346">
        <v>5</v>
      </c>
      <c r="G25" s="346">
        <v>5</v>
      </c>
      <c r="H25" s="344">
        <v>5</v>
      </c>
    </row>
    <row r="26" spans="1:8" ht="16.5" thickBot="1" x14ac:dyDescent="0.25">
      <c r="A26" s="347"/>
      <c r="B26" s="348"/>
      <c r="C26" s="349" t="str">
        <f>'1 estrella'!C26</f>
        <v>Ítems obligatoris (0 punts) instal·lacions</v>
      </c>
      <c r="D26" s="350">
        <f>'1 estrella'!D26</f>
        <v>5</v>
      </c>
      <c r="E26" s="350">
        <f>'2 estrelles'!D26</f>
        <v>5</v>
      </c>
      <c r="F26" s="350">
        <f>'3 estrelles'!D26</f>
        <v>5</v>
      </c>
      <c r="G26" s="350">
        <f>'4 estrelles'!D26</f>
        <v>9</v>
      </c>
      <c r="H26" s="350">
        <f>'5 estrelles'!D26</f>
        <v>9</v>
      </c>
    </row>
    <row r="27" spans="1:8" ht="16.5" thickBot="1" x14ac:dyDescent="0.25">
      <c r="A27" s="347"/>
      <c r="B27" s="348"/>
      <c r="C27" s="351" t="str">
        <f>'1 estrella'!C30</f>
        <v>Màxim punts que és possible aconseguir instal·lacions</v>
      </c>
      <c r="D27" s="352">
        <f>'1 estrella'!D30</f>
        <v>125</v>
      </c>
      <c r="E27" s="352">
        <f>'2 estrelles'!D30</f>
        <v>125</v>
      </c>
      <c r="F27" s="352">
        <f>'3 estrelles'!D30</f>
        <v>125</v>
      </c>
      <c r="G27" s="352">
        <f>'4 estrelles'!D30</f>
        <v>110</v>
      </c>
      <c r="H27" s="352">
        <f>'5 estrelles'!D30</f>
        <v>110</v>
      </c>
    </row>
    <row r="28" spans="1:8" ht="16.5" thickBot="1" x14ac:dyDescent="0.25">
      <c r="A28" s="353"/>
      <c r="B28" s="354"/>
      <c r="C28" s="355"/>
      <c r="D28" s="356"/>
      <c r="E28" s="356"/>
      <c r="F28" s="356"/>
      <c r="G28" s="356"/>
      <c r="H28" s="356"/>
    </row>
    <row r="29" spans="1:8" ht="15.75" customHeight="1" thickBot="1" x14ac:dyDescent="0.25">
      <c r="A29" s="540" t="s">
        <v>186</v>
      </c>
      <c r="B29" s="541"/>
      <c r="C29" s="541"/>
      <c r="D29" s="314"/>
      <c r="E29" s="314"/>
      <c r="F29" s="541"/>
      <c r="G29" s="541"/>
      <c r="H29" s="541"/>
    </row>
    <row r="30" spans="1:8" ht="31.5" x14ac:dyDescent="0.2">
      <c r="A30" s="357" t="s">
        <v>144</v>
      </c>
      <c r="B30" s="316">
        <f>B25+1</f>
        <v>21</v>
      </c>
      <c r="C30" s="358" t="s">
        <v>145</v>
      </c>
      <c r="D30" s="318">
        <v>0</v>
      </c>
      <c r="E30" s="318">
        <v>0</v>
      </c>
      <c r="F30" s="318">
        <v>0</v>
      </c>
      <c r="G30" s="318">
        <v>0</v>
      </c>
      <c r="H30" s="319">
        <v>0</v>
      </c>
    </row>
    <row r="31" spans="1:8" ht="31.5" x14ac:dyDescent="0.2">
      <c r="A31" s="359" t="s">
        <v>9</v>
      </c>
      <c r="B31" s="321">
        <f>B30+1</f>
        <v>22</v>
      </c>
      <c r="C31" s="325" t="s">
        <v>146</v>
      </c>
      <c r="D31" s="318">
        <v>0</v>
      </c>
      <c r="E31" s="318">
        <v>0</v>
      </c>
      <c r="F31" s="318">
        <v>0</v>
      </c>
      <c r="G31" s="318">
        <v>0</v>
      </c>
      <c r="H31" s="360">
        <v>0</v>
      </c>
    </row>
    <row r="32" spans="1:8" ht="45" x14ac:dyDescent="0.2">
      <c r="A32" s="560" t="s">
        <v>114</v>
      </c>
      <c r="B32" s="321">
        <f t="shared" ref="B32:B94" si="1">B31+1</f>
        <v>23</v>
      </c>
      <c r="C32" s="361" t="s">
        <v>106</v>
      </c>
      <c r="D32" s="318">
        <v>0</v>
      </c>
      <c r="E32" s="318">
        <v>0</v>
      </c>
      <c r="F32" s="318">
        <v>0</v>
      </c>
      <c r="G32" s="318">
        <v>0</v>
      </c>
      <c r="H32" s="360">
        <v>0</v>
      </c>
    </row>
    <row r="33" spans="1:8" ht="30" x14ac:dyDescent="0.2">
      <c r="A33" s="561"/>
      <c r="B33" s="321">
        <f t="shared" si="1"/>
        <v>24</v>
      </c>
      <c r="C33" s="362" t="s">
        <v>187</v>
      </c>
      <c r="D33" s="321">
        <v>15</v>
      </c>
      <c r="E33" s="321">
        <v>15</v>
      </c>
      <c r="F33" s="321">
        <v>15</v>
      </c>
      <c r="G33" s="321">
        <v>15</v>
      </c>
      <c r="H33" s="363">
        <v>15</v>
      </c>
    </row>
    <row r="34" spans="1:8" ht="60" x14ac:dyDescent="0.2">
      <c r="A34" s="561"/>
      <c r="B34" s="321">
        <f t="shared" si="1"/>
        <v>25</v>
      </c>
      <c r="C34" s="364" t="s">
        <v>188</v>
      </c>
      <c r="D34" s="316">
        <v>20</v>
      </c>
      <c r="E34" s="316">
        <v>20</v>
      </c>
      <c r="F34" s="316">
        <v>20</v>
      </c>
      <c r="G34" s="316">
        <v>20</v>
      </c>
      <c r="H34" s="365">
        <v>20</v>
      </c>
    </row>
    <row r="35" spans="1:8" x14ac:dyDescent="0.2">
      <c r="A35" s="561"/>
      <c r="B35" s="321">
        <f t="shared" si="1"/>
        <v>26</v>
      </c>
      <c r="C35" s="362" t="s">
        <v>23</v>
      </c>
      <c r="D35" s="323">
        <v>0</v>
      </c>
      <c r="E35" s="323">
        <v>0</v>
      </c>
      <c r="F35" s="323">
        <v>0</v>
      </c>
      <c r="G35" s="323">
        <v>0</v>
      </c>
      <c r="H35" s="324">
        <v>0</v>
      </c>
    </row>
    <row r="36" spans="1:8" x14ac:dyDescent="0.2">
      <c r="A36" s="561"/>
      <c r="B36" s="321">
        <f t="shared" si="1"/>
        <v>27</v>
      </c>
      <c r="C36" s="362" t="s">
        <v>24</v>
      </c>
      <c r="D36" s="326">
        <v>5</v>
      </c>
      <c r="E36" s="326">
        <v>5</v>
      </c>
      <c r="F36" s="326">
        <v>5</v>
      </c>
      <c r="G36" s="323">
        <v>0</v>
      </c>
      <c r="H36" s="360">
        <v>0</v>
      </c>
    </row>
    <row r="37" spans="1:8" ht="30" x14ac:dyDescent="0.2">
      <c r="A37" s="561"/>
      <c r="B37" s="321">
        <f t="shared" si="1"/>
        <v>28</v>
      </c>
      <c r="C37" s="362" t="s">
        <v>201</v>
      </c>
      <c r="D37" s="331">
        <v>15</v>
      </c>
      <c r="E37" s="331">
        <v>15</v>
      </c>
      <c r="F37" s="331">
        <v>15</v>
      </c>
      <c r="G37" s="331">
        <v>15</v>
      </c>
      <c r="H37" s="327">
        <v>15</v>
      </c>
    </row>
    <row r="38" spans="1:8" ht="45" x14ac:dyDescent="0.2">
      <c r="A38" s="561"/>
      <c r="B38" s="321">
        <f t="shared" si="1"/>
        <v>29</v>
      </c>
      <c r="C38" s="362" t="s">
        <v>232</v>
      </c>
      <c r="D38" s="323">
        <v>0</v>
      </c>
      <c r="E38" s="323">
        <v>0</v>
      </c>
      <c r="F38" s="323">
        <v>0</v>
      </c>
      <c r="G38" s="323">
        <v>0</v>
      </c>
      <c r="H38" s="360">
        <v>0</v>
      </c>
    </row>
    <row r="39" spans="1:8" ht="18" x14ac:dyDescent="0.2">
      <c r="A39" s="561"/>
      <c r="B39" s="321">
        <f t="shared" si="1"/>
        <v>30</v>
      </c>
      <c r="C39" s="362" t="s">
        <v>322</v>
      </c>
      <c r="D39" s="326">
        <v>15</v>
      </c>
      <c r="E39" s="326">
        <v>15</v>
      </c>
      <c r="F39" s="326">
        <v>15</v>
      </c>
      <c r="G39" s="326">
        <v>15</v>
      </c>
      <c r="H39" s="327">
        <v>15</v>
      </c>
    </row>
    <row r="40" spans="1:8" ht="30" x14ac:dyDescent="0.2">
      <c r="A40" s="561"/>
      <c r="B40" s="321">
        <f t="shared" si="1"/>
        <v>31</v>
      </c>
      <c r="C40" s="362" t="s">
        <v>163</v>
      </c>
      <c r="D40" s="326">
        <v>15</v>
      </c>
      <c r="E40" s="326">
        <v>15</v>
      </c>
      <c r="F40" s="326">
        <v>15</v>
      </c>
      <c r="G40" s="326">
        <v>15</v>
      </c>
      <c r="H40" s="327">
        <v>15</v>
      </c>
    </row>
    <row r="41" spans="1:8" x14ac:dyDescent="0.2">
      <c r="A41" s="561"/>
      <c r="B41" s="321">
        <f t="shared" si="1"/>
        <v>32</v>
      </c>
      <c r="C41" s="362" t="s">
        <v>25</v>
      </c>
      <c r="D41" s="323">
        <v>0</v>
      </c>
      <c r="E41" s="323">
        <v>0</v>
      </c>
      <c r="F41" s="323">
        <v>0</v>
      </c>
      <c r="G41" s="323">
        <v>0</v>
      </c>
      <c r="H41" s="360">
        <v>0</v>
      </c>
    </row>
    <row r="42" spans="1:8" x14ac:dyDescent="0.2">
      <c r="A42" s="561"/>
      <c r="B42" s="321">
        <f t="shared" si="1"/>
        <v>33</v>
      </c>
      <c r="C42" s="362" t="s">
        <v>26</v>
      </c>
      <c r="D42" s="323">
        <v>0</v>
      </c>
      <c r="E42" s="323">
        <v>0</v>
      </c>
      <c r="F42" s="323">
        <v>0</v>
      </c>
      <c r="G42" s="323">
        <v>0</v>
      </c>
      <c r="H42" s="360">
        <v>0</v>
      </c>
    </row>
    <row r="43" spans="1:8" x14ac:dyDescent="0.2">
      <c r="A43" s="561"/>
      <c r="B43" s="321">
        <f t="shared" si="1"/>
        <v>34</v>
      </c>
      <c r="C43" s="362" t="s">
        <v>27</v>
      </c>
      <c r="D43" s="323">
        <v>0</v>
      </c>
      <c r="E43" s="323">
        <v>0</v>
      </c>
      <c r="F43" s="323">
        <v>0</v>
      </c>
      <c r="G43" s="323">
        <v>0</v>
      </c>
      <c r="H43" s="360">
        <v>0</v>
      </c>
    </row>
    <row r="44" spans="1:8" x14ac:dyDescent="0.2">
      <c r="A44" s="561"/>
      <c r="B44" s="321">
        <f t="shared" si="1"/>
        <v>35</v>
      </c>
      <c r="C44" s="362" t="s">
        <v>202</v>
      </c>
      <c r="D44" s="323">
        <v>0</v>
      </c>
      <c r="E44" s="323">
        <v>0</v>
      </c>
      <c r="F44" s="323">
        <v>0</v>
      </c>
      <c r="G44" s="323">
        <v>0</v>
      </c>
      <c r="H44" s="360">
        <v>0</v>
      </c>
    </row>
    <row r="45" spans="1:8" ht="30" x14ac:dyDescent="0.2">
      <c r="A45" s="561"/>
      <c r="B45" s="321">
        <f t="shared" si="1"/>
        <v>36</v>
      </c>
      <c r="C45" s="362" t="s">
        <v>69</v>
      </c>
      <c r="D45" s="323">
        <v>0</v>
      </c>
      <c r="E45" s="323">
        <v>0</v>
      </c>
      <c r="F45" s="323">
        <v>0</v>
      </c>
      <c r="G45" s="323">
        <v>0</v>
      </c>
      <c r="H45" s="360">
        <v>0</v>
      </c>
    </row>
    <row r="46" spans="1:8" x14ac:dyDescent="0.2">
      <c r="A46" s="561"/>
      <c r="B46" s="321">
        <f t="shared" si="1"/>
        <v>37</v>
      </c>
      <c r="C46" s="362" t="s">
        <v>29</v>
      </c>
      <c r="D46" s="323">
        <v>0</v>
      </c>
      <c r="E46" s="323">
        <v>0</v>
      </c>
      <c r="F46" s="323">
        <v>0</v>
      </c>
      <c r="G46" s="323">
        <v>0</v>
      </c>
      <c r="H46" s="360">
        <v>0</v>
      </c>
    </row>
    <row r="47" spans="1:8" x14ac:dyDescent="0.2">
      <c r="A47" s="561"/>
      <c r="B47" s="321">
        <f t="shared" si="1"/>
        <v>38</v>
      </c>
      <c r="C47" s="362" t="s">
        <v>115</v>
      </c>
      <c r="D47" s="326">
        <v>5</v>
      </c>
      <c r="E47" s="326">
        <v>5</v>
      </c>
      <c r="F47" s="326">
        <v>5</v>
      </c>
      <c r="G47" s="323">
        <v>0</v>
      </c>
      <c r="H47" s="360">
        <v>0</v>
      </c>
    </row>
    <row r="48" spans="1:8" x14ac:dyDescent="0.2">
      <c r="A48" s="561"/>
      <c r="B48" s="321">
        <f t="shared" si="1"/>
        <v>39</v>
      </c>
      <c r="C48" s="362" t="s">
        <v>128</v>
      </c>
      <c r="D48" s="318">
        <v>0</v>
      </c>
      <c r="E48" s="318">
        <v>0</v>
      </c>
      <c r="F48" s="318">
        <v>0</v>
      </c>
      <c r="G48" s="318">
        <v>0</v>
      </c>
      <c r="H48" s="360">
        <v>0</v>
      </c>
    </row>
    <row r="49" spans="1:8" x14ac:dyDescent="0.2">
      <c r="A49" s="561"/>
      <c r="B49" s="321">
        <f t="shared" si="1"/>
        <v>40</v>
      </c>
      <c r="C49" s="362" t="s">
        <v>40</v>
      </c>
      <c r="D49" s="328">
        <v>5</v>
      </c>
      <c r="E49" s="328">
        <v>5</v>
      </c>
      <c r="F49" s="328">
        <v>5</v>
      </c>
      <c r="G49" s="326">
        <v>5</v>
      </c>
      <c r="H49" s="341">
        <v>5</v>
      </c>
    </row>
    <row r="50" spans="1:8" ht="30" x14ac:dyDescent="0.2">
      <c r="A50" s="561"/>
      <c r="B50" s="321">
        <f t="shared" si="1"/>
        <v>41</v>
      </c>
      <c r="C50" s="362" t="s">
        <v>246</v>
      </c>
      <c r="D50" s="323">
        <v>0</v>
      </c>
      <c r="E50" s="323">
        <v>0</v>
      </c>
      <c r="F50" s="323">
        <v>0</v>
      </c>
      <c r="G50" s="323">
        <v>0</v>
      </c>
      <c r="H50" s="360">
        <v>0</v>
      </c>
    </row>
    <row r="51" spans="1:8" x14ac:dyDescent="0.2">
      <c r="A51" s="561"/>
      <c r="B51" s="321">
        <f t="shared" si="1"/>
        <v>42</v>
      </c>
      <c r="C51" s="362" t="s">
        <v>247</v>
      </c>
      <c r="D51" s="326">
        <v>5</v>
      </c>
      <c r="E51" s="326">
        <v>5</v>
      </c>
      <c r="F51" s="323">
        <v>0</v>
      </c>
      <c r="G51" s="323">
        <v>0</v>
      </c>
      <c r="H51" s="360">
        <v>0</v>
      </c>
    </row>
    <row r="52" spans="1:8" x14ac:dyDescent="0.2">
      <c r="A52" s="561"/>
      <c r="B52" s="321">
        <f t="shared" si="1"/>
        <v>43</v>
      </c>
      <c r="C52" s="362" t="s">
        <v>37</v>
      </c>
      <c r="D52" s="326">
        <v>5</v>
      </c>
      <c r="E52" s="326">
        <v>5</v>
      </c>
      <c r="F52" s="326">
        <v>5</v>
      </c>
      <c r="G52" s="323">
        <v>0</v>
      </c>
      <c r="H52" s="360">
        <v>0</v>
      </c>
    </row>
    <row r="53" spans="1:8" x14ac:dyDescent="0.2">
      <c r="A53" s="561"/>
      <c r="B53" s="321">
        <f t="shared" si="1"/>
        <v>44</v>
      </c>
      <c r="C53" s="362" t="s">
        <v>31</v>
      </c>
      <c r="D53" s="323">
        <v>0</v>
      </c>
      <c r="E53" s="323">
        <v>0</v>
      </c>
      <c r="F53" s="323">
        <v>0</v>
      </c>
      <c r="G53" s="323">
        <v>0</v>
      </c>
      <c r="H53" s="360">
        <v>0</v>
      </c>
    </row>
    <row r="54" spans="1:8" x14ac:dyDescent="0.2">
      <c r="A54" s="561"/>
      <c r="B54" s="321">
        <f t="shared" si="1"/>
        <v>45</v>
      </c>
      <c r="C54" s="362" t="s">
        <v>32</v>
      </c>
      <c r="D54" s="323">
        <v>0</v>
      </c>
      <c r="E54" s="323">
        <v>0</v>
      </c>
      <c r="F54" s="323">
        <v>0</v>
      </c>
      <c r="G54" s="323">
        <v>0</v>
      </c>
      <c r="H54" s="360">
        <v>0</v>
      </c>
    </row>
    <row r="55" spans="1:8" x14ac:dyDescent="0.2">
      <c r="A55" s="561"/>
      <c r="B55" s="321">
        <f t="shared" si="1"/>
        <v>46</v>
      </c>
      <c r="C55" s="362" t="s">
        <v>129</v>
      </c>
      <c r="D55" s="323">
        <v>0</v>
      </c>
      <c r="E55" s="323">
        <v>0</v>
      </c>
      <c r="F55" s="323">
        <v>0</v>
      </c>
      <c r="G55" s="323">
        <v>0</v>
      </c>
      <c r="H55" s="360">
        <v>0</v>
      </c>
    </row>
    <row r="56" spans="1:8" x14ac:dyDescent="0.2">
      <c r="A56" s="561"/>
      <c r="B56" s="321">
        <f t="shared" si="1"/>
        <v>47</v>
      </c>
      <c r="C56" s="362" t="s">
        <v>33</v>
      </c>
      <c r="D56" s="323">
        <v>0</v>
      </c>
      <c r="E56" s="323">
        <v>0</v>
      </c>
      <c r="F56" s="323">
        <v>0</v>
      </c>
      <c r="G56" s="323">
        <v>0</v>
      </c>
      <c r="H56" s="360">
        <v>0</v>
      </c>
    </row>
    <row r="57" spans="1:8" x14ac:dyDescent="0.2">
      <c r="A57" s="561"/>
      <c r="B57" s="321">
        <f t="shared" si="1"/>
        <v>48</v>
      </c>
      <c r="C57" s="362" t="s">
        <v>34</v>
      </c>
      <c r="D57" s="366">
        <v>0</v>
      </c>
      <c r="E57" s="366">
        <v>0</v>
      </c>
      <c r="F57" s="366">
        <v>0</v>
      </c>
      <c r="G57" s="366">
        <v>0</v>
      </c>
      <c r="H57" s="360">
        <v>0</v>
      </c>
    </row>
    <row r="58" spans="1:8" x14ac:dyDescent="0.2">
      <c r="A58" s="561"/>
      <c r="B58" s="321">
        <f t="shared" si="1"/>
        <v>49</v>
      </c>
      <c r="C58" s="362" t="s">
        <v>233</v>
      </c>
      <c r="D58" s="321">
        <v>10</v>
      </c>
      <c r="E58" s="321">
        <v>10</v>
      </c>
      <c r="F58" s="323">
        <v>0</v>
      </c>
      <c r="G58" s="323">
        <v>0</v>
      </c>
      <c r="H58" s="360">
        <v>0</v>
      </c>
    </row>
    <row r="59" spans="1:8" x14ac:dyDescent="0.2">
      <c r="A59" s="561"/>
      <c r="B59" s="321">
        <f t="shared" si="1"/>
        <v>50</v>
      </c>
      <c r="C59" s="362" t="s">
        <v>28</v>
      </c>
      <c r="D59" s="323">
        <v>0</v>
      </c>
      <c r="E59" s="323">
        <v>0</v>
      </c>
      <c r="F59" s="323">
        <v>0</v>
      </c>
      <c r="G59" s="323">
        <v>0</v>
      </c>
      <c r="H59" s="360">
        <v>0</v>
      </c>
    </row>
    <row r="60" spans="1:8" x14ac:dyDescent="0.2">
      <c r="A60" s="561"/>
      <c r="B60" s="321">
        <f t="shared" si="1"/>
        <v>51</v>
      </c>
      <c r="C60" s="362" t="s">
        <v>30</v>
      </c>
      <c r="D60" s="323">
        <v>0</v>
      </c>
      <c r="E60" s="323">
        <v>0</v>
      </c>
      <c r="F60" s="323">
        <v>0</v>
      </c>
      <c r="G60" s="323">
        <v>0</v>
      </c>
      <c r="H60" s="360">
        <v>0</v>
      </c>
    </row>
    <row r="61" spans="1:8" ht="15.75" thickBot="1" x14ac:dyDescent="0.25">
      <c r="A61" s="561"/>
      <c r="B61" s="321">
        <f t="shared" si="1"/>
        <v>52</v>
      </c>
      <c r="C61" s="362" t="s">
        <v>39</v>
      </c>
      <c r="D61" s="326">
        <v>5</v>
      </c>
      <c r="E61" s="326">
        <v>5</v>
      </c>
      <c r="F61" s="326">
        <v>5</v>
      </c>
      <c r="G61" s="326">
        <v>5</v>
      </c>
      <c r="H61" s="360">
        <v>0</v>
      </c>
    </row>
    <row r="62" spans="1:8" x14ac:dyDescent="0.2">
      <c r="A62" s="561"/>
      <c r="B62" s="321">
        <f t="shared" si="1"/>
        <v>53</v>
      </c>
      <c r="C62" s="367" t="s">
        <v>220</v>
      </c>
      <c r="D62" s="368">
        <v>5</v>
      </c>
      <c r="E62" s="368">
        <v>5</v>
      </c>
      <c r="F62" s="368">
        <v>5</v>
      </c>
      <c r="G62" s="369">
        <v>0</v>
      </c>
      <c r="H62" s="370">
        <v>0</v>
      </c>
    </row>
    <row r="63" spans="1:8" ht="15.75" thickBot="1" x14ac:dyDescent="0.25">
      <c r="A63" s="561"/>
      <c r="B63" s="321">
        <f t="shared" si="1"/>
        <v>54</v>
      </c>
      <c r="C63" s="367" t="s">
        <v>35</v>
      </c>
      <c r="D63" s="371">
        <v>10</v>
      </c>
      <c r="E63" s="371">
        <v>10</v>
      </c>
      <c r="F63" s="371">
        <v>10</v>
      </c>
      <c r="G63" s="372">
        <v>10</v>
      </c>
      <c r="H63" s="360">
        <v>0</v>
      </c>
    </row>
    <row r="64" spans="1:8" x14ac:dyDescent="0.2">
      <c r="A64" s="561"/>
      <c r="B64" s="321">
        <f t="shared" si="1"/>
        <v>55</v>
      </c>
      <c r="C64" s="367" t="s">
        <v>221</v>
      </c>
      <c r="D64" s="368">
        <v>5</v>
      </c>
      <c r="E64" s="368">
        <v>5</v>
      </c>
      <c r="F64" s="368">
        <v>5</v>
      </c>
      <c r="G64" s="369">
        <v>0</v>
      </c>
      <c r="H64" s="370">
        <v>0</v>
      </c>
    </row>
    <row r="65" spans="1:8" ht="15.75" thickBot="1" x14ac:dyDescent="0.25">
      <c r="A65" s="561"/>
      <c r="B65" s="321">
        <f t="shared" si="1"/>
        <v>56</v>
      </c>
      <c r="C65" s="367" t="s">
        <v>36</v>
      </c>
      <c r="D65" s="371">
        <v>10</v>
      </c>
      <c r="E65" s="371">
        <v>10</v>
      </c>
      <c r="F65" s="371">
        <v>10</v>
      </c>
      <c r="G65" s="372">
        <v>10</v>
      </c>
      <c r="H65" s="360">
        <v>0</v>
      </c>
    </row>
    <row r="66" spans="1:8" ht="30" x14ac:dyDescent="0.2">
      <c r="A66" s="561"/>
      <c r="B66" s="321">
        <f t="shared" si="1"/>
        <v>57</v>
      </c>
      <c r="C66" s="362" t="s">
        <v>316</v>
      </c>
      <c r="D66" s="318">
        <v>0</v>
      </c>
      <c r="E66" s="318">
        <v>0</v>
      </c>
      <c r="F66" s="318">
        <v>0</v>
      </c>
      <c r="G66" s="323">
        <v>0</v>
      </c>
      <c r="H66" s="360">
        <v>0</v>
      </c>
    </row>
    <row r="67" spans="1:8" x14ac:dyDescent="0.2">
      <c r="A67" s="561"/>
      <c r="B67" s="321">
        <f t="shared" si="1"/>
        <v>58</v>
      </c>
      <c r="C67" s="362" t="s">
        <v>38</v>
      </c>
      <c r="D67" s="323">
        <v>0</v>
      </c>
      <c r="E67" s="323">
        <v>0</v>
      </c>
      <c r="F67" s="323">
        <v>0</v>
      </c>
      <c r="G67" s="323">
        <v>0</v>
      </c>
      <c r="H67" s="360">
        <v>0</v>
      </c>
    </row>
    <row r="68" spans="1:8" ht="30" x14ac:dyDescent="0.2">
      <c r="A68" s="562"/>
      <c r="B68" s="321">
        <f t="shared" si="1"/>
        <v>59</v>
      </c>
      <c r="C68" s="362" t="s">
        <v>190</v>
      </c>
      <c r="D68" s="323">
        <v>0</v>
      </c>
      <c r="E68" s="366">
        <v>0</v>
      </c>
      <c r="F68" s="366">
        <v>0</v>
      </c>
      <c r="G68" s="366">
        <v>0</v>
      </c>
      <c r="H68" s="360">
        <v>0</v>
      </c>
    </row>
    <row r="69" spans="1:8" ht="30" x14ac:dyDescent="0.2">
      <c r="A69" s="560" t="s">
        <v>41</v>
      </c>
      <c r="B69" s="321">
        <f t="shared" si="1"/>
        <v>60</v>
      </c>
      <c r="C69" s="373" t="s">
        <v>234</v>
      </c>
      <c r="D69" s="323">
        <v>0</v>
      </c>
      <c r="E69" s="323">
        <v>0</v>
      </c>
      <c r="F69" s="323">
        <v>0</v>
      </c>
      <c r="G69" s="323">
        <v>0</v>
      </c>
      <c r="H69" s="360">
        <v>0</v>
      </c>
    </row>
    <row r="70" spans="1:8" ht="30" x14ac:dyDescent="0.2">
      <c r="A70" s="561"/>
      <c r="B70" s="321">
        <f t="shared" si="1"/>
        <v>61</v>
      </c>
      <c r="C70" s="373" t="s">
        <v>310</v>
      </c>
      <c r="D70" s="321">
        <v>10</v>
      </c>
      <c r="E70" s="321">
        <v>10</v>
      </c>
      <c r="F70" s="321">
        <v>10</v>
      </c>
      <c r="G70" s="323">
        <v>0</v>
      </c>
      <c r="H70" s="360">
        <v>0</v>
      </c>
    </row>
    <row r="71" spans="1:8" ht="30.75" thickBot="1" x14ac:dyDescent="0.25">
      <c r="A71" s="561"/>
      <c r="B71" s="321">
        <f t="shared" si="1"/>
        <v>62</v>
      </c>
      <c r="C71" s="374" t="s">
        <v>235</v>
      </c>
      <c r="D71" s="366">
        <v>0</v>
      </c>
      <c r="E71" s="366">
        <v>0</v>
      </c>
      <c r="F71" s="329">
        <v>0</v>
      </c>
      <c r="G71" s="323">
        <v>0</v>
      </c>
      <c r="H71" s="360">
        <v>0</v>
      </c>
    </row>
    <row r="72" spans="1:8" ht="30" x14ac:dyDescent="0.2">
      <c r="A72" s="561"/>
      <c r="B72" s="321">
        <f t="shared" si="1"/>
        <v>63</v>
      </c>
      <c r="C72" s="375" t="s">
        <v>42</v>
      </c>
      <c r="D72" s="376">
        <v>5</v>
      </c>
      <c r="E72" s="376">
        <v>5</v>
      </c>
      <c r="F72" s="376">
        <v>5</v>
      </c>
      <c r="G72" s="369">
        <v>0</v>
      </c>
      <c r="H72" s="360">
        <v>0</v>
      </c>
    </row>
    <row r="73" spans="1:8" ht="30.75" thickBot="1" x14ac:dyDescent="0.25">
      <c r="A73" s="561"/>
      <c r="B73" s="321">
        <f t="shared" si="1"/>
        <v>64</v>
      </c>
      <c r="C73" s="375" t="s">
        <v>43</v>
      </c>
      <c r="D73" s="377">
        <v>10</v>
      </c>
      <c r="E73" s="377">
        <v>10</v>
      </c>
      <c r="F73" s="377">
        <v>10</v>
      </c>
      <c r="G73" s="378">
        <v>10</v>
      </c>
      <c r="H73" s="327">
        <v>10</v>
      </c>
    </row>
    <row r="74" spans="1:8" ht="60" x14ac:dyDescent="0.2">
      <c r="A74" s="562"/>
      <c r="B74" s="321">
        <f t="shared" si="1"/>
        <v>65</v>
      </c>
      <c r="C74" s="362" t="s">
        <v>236</v>
      </c>
      <c r="D74" s="369">
        <v>0</v>
      </c>
      <c r="E74" s="369">
        <v>0</v>
      </c>
      <c r="F74" s="369">
        <v>0</v>
      </c>
      <c r="G74" s="369">
        <v>0</v>
      </c>
      <c r="H74" s="370">
        <v>0</v>
      </c>
    </row>
    <row r="75" spans="1:8" ht="31.5" x14ac:dyDescent="0.2">
      <c r="A75" s="379" t="s">
        <v>147</v>
      </c>
      <c r="B75" s="321">
        <f t="shared" si="1"/>
        <v>66</v>
      </c>
      <c r="C75" s="362" t="s">
        <v>323</v>
      </c>
      <c r="D75" s="318">
        <v>0</v>
      </c>
      <c r="E75" s="323">
        <v>0</v>
      </c>
      <c r="F75" s="323">
        <v>0</v>
      </c>
      <c r="G75" s="323">
        <v>0</v>
      </c>
      <c r="H75" s="324">
        <v>0</v>
      </c>
    </row>
    <row r="76" spans="1:8" ht="31.5" x14ac:dyDescent="0.2">
      <c r="A76" s="379" t="s">
        <v>164</v>
      </c>
      <c r="B76" s="321">
        <f t="shared" si="1"/>
        <v>67</v>
      </c>
      <c r="C76" s="362" t="s">
        <v>149</v>
      </c>
      <c r="D76" s="323">
        <v>0</v>
      </c>
      <c r="E76" s="323">
        <v>0</v>
      </c>
      <c r="F76" s="323">
        <v>0</v>
      </c>
      <c r="G76" s="323">
        <v>0</v>
      </c>
      <c r="H76" s="360">
        <v>0</v>
      </c>
    </row>
    <row r="77" spans="1:8" ht="30" x14ac:dyDescent="0.2">
      <c r="A77" s="560" t="s">
        <v>208</v>
      </c>
      <c r="B77" s="321">
        <f t="shared" si="1"/>
        <v>68</v>
      </c>
      <c r="C77" s="362" t="s">
        <v>155</v>
      </c>
      <c r="D77" s="323">
        <v>0</v>
      </c>
      <c r="E77" s="323">
        <v>0</v>
      </c>
      <c r="F77" s="323">
        <v>0</v>
      </c>
      <c r="G77" s="323">
        <v>0</v>
      </c>
      <c r="H77" s="360">
        <v>0</v>
      </c>
    </row>
    <row r="78" spans="1:8" ht="60" x14ac:dyDescent="0.2">
      <c r="A78" s="561"/>
      <c r="B78" s="321">
        <f t="shared" si="1"/>
        <v>69</v>
      </c>
      <c r="C78" s="362" t="s">
        <v>324</v>
      </c>
      <c r="D78" s="323">
        <v>0</v>
      </c>
      <c r="E78" s="323">
        <v>0</v>
      </c>
      <c r="F78" s="323">
        <v>0</v>
      </c>
      <c r="G78" s="323">
        <v>0</v>
      </c>
      <c r="H78" s="360">
        <v>0</v>
      </c>
    </row>
    <row r="79" spans="1:8" x14ac:dyDescent="0.2">
      <c r="A79" s="561"/>
      <c r="B79" s="321">
        <f t="shared" si="1"/>
        <v>70</v>
      </c>
      <c r="C79" s="362" t="s">
        <v>225</v>
      </c>
      <c r="D79" s="323">
        <v>0</v>
      </c>
      <c r="E79" s="323">
        <v>0</v>
      </c>
      <c r="F79" s="323">
        <v>0</v>
      </c>
      <c r="G79" s="323">
        <v>0</v>
      </c>
      <c r="H79" s="360">
        <v>0</v>
      </c>
    </row>
    <row r="80" spans="1:8" ht="30" x14ac:dyDescent="0.2">
      <c r="A80" s="561"/>
      <c r="B80" s="321">
        <f t="shared" si="1"/>
        <v>71</v>
      </c>
      <c r="C80" s="362" t="s">
        <v>170</v>
      </c>
      <c r="D80" s="321">
        <v>5</v>
      </c>
      <c r="E80" s="321">
        <v>5</v>
      </c>
      <c r="F80" s="323">
        <v>0</v>
      </c>
      <c r="G80" s="323">
        <v>0</v>
      </c>
      <c r="H80" s="360">
        <v>0</v>
      </c>
    </row>
    <row r="81" spans="1:8" x14ac:dyDescent="0.2">
      <c r="A81" s="561"/>
      <c r="B81" s="321">
        <f t="shared" si="1"/>
        <v>72</v>
      </c>
      <c r="C81" s="362" t="s">
        <v>238</v>
      </c>
      <c r="D81" s="321">
        <v>5</v>
      </c>
      <c r="E81" s="321">
        <v>5</v>
      </c>
      <c r="F81" s="323">
        <v>0</v>
      </c>
      <c r="G81" s="323">
        <v>0</v>
      </c>
      <c r="H81" s="360">
        <v>0</v>
      </c>
    </row>
    <row r="82" spans="1:8" ht="45" x14ac:dyDescent="0.2">
      <c r="A82" s="561"/>
      <c r="B82" s="321">
        <f t="shared" si="1"/>
        <v>73</v>
      </c>
      <c r="C82" s="362" t="s">
        <v>172</v>
      </c>
      <c r="D82" s="323">
        <v>0</v>
      </c>
      <c r="E82" s="323">
        <v>0</v>
      </c>
      <c r="F82" s="323">
        <v>0</v>
      </c>
      <c r="G82" s="323">
        <v>0</v>
      </c>
      <c r="H82" s="324">
        <v>0</v>
      </c>
    </row>
    <row r="83" spans="1:8" ht="30" x14ac:dyDescent="0.2">
      <c r="A83" s="561"/>
      <c r="B83" s="321">
        <f t="shared" si="1"/>
        <v>74</v>
      </c>
      <c r="C83" s="362" t="s">
        <v>171</v>
      </c>
      <c r="D83" s="323">
        <v>0</v>
      </c>
      <c r="E83" s="323">
        <v>0</v>
      </c>
      <c r="F83" s="323">
        <v>0</v>
      </c>
      <c r="G83" s="323">
        <v>0</v>
      </c>
      <c r="H83" s="324">
        <v>0</v>
      </c>
    </row>
    <row r="84" spans="1:8" ht="30" x14ac:dyDescent="0.2">
      <c r="A84" s="561"/>
      <c r="B84" s="321">
        <f t="shared" si="1"/>
        <v>75</v>
      </c>
      <c r="C84" s="362" t="s">
        <v>177</v>
      </c>
      <c r="D84" s="323">
        <v>0</v>
      </c>
      <c r="E84" s="323">
        <v>0</v>
      </c>
      <c r="F84" s="323">
        <v>0</v>
      </c>
      <c r="G84" s="323">
        <v>0</v>
      </c>
      <c r="H84" s="324">
        <v>0</v>
      </c>
    </row>
    <row r="85" spans="1:8" x14ac:dyDescent="0.2">
      <c r="A85" s="561"/>
      <c r="B85" s="321">
        <f t="shared" si="1"/>
        <v>76</v>
      </c>
      <c r="C85" s="367" t="s">
        <v>222</v>
      </c>
      <c r="D85" s="323">
        <v>0</v>
      </c>
      <c r="E85" s="323">
        <v>0</v>
      </c>
      <c r="F85" s="323">
        <v>0</v>
      </c>
      <c r="G85" s="323">
        <v>0</v>
      </c>
      <c r="H85" s="360">
        <v>0</v>
      </c>
    </row>
    <row r="86" spans="1:8" x14ac:dyDescent="0.2">
      <c r="A86" s="561"/>
      <c r="B86" s="321">
        <f t="shared" si="1"/>
        <v>77</v>
      </c>
      <c r="C86" s="367" t="s">
        <v>223</v>
      </c>
      <c r="D86" s="321">
        <v>5</v>
      </c>
      <c r="E86" s="321">
        <v>5</v>
      </c>
      <c r="F86" s="321">
        <v>5</v>
      </c>
      <c r="G86" s="321">
        <v>5</v>
      </c>
      <c r="H86" s="363">
        <v>5</v>
      </c>
    </row>
    <row r="87" spans="1:8" ht="30" x14ac:dyDescent="0.2">
      <c r="A87" s="561"/>
      <c r="B87" s="321">
        <f t="shared" si="1"/>
        <v>78</v>
      </c>
      <c r="C87" s="362" t="s">
        <v>156</v>
      </c>
      <c r="D87" s="323">
        <v>0</v>
      </c>
      <c r="E87" s="323">
        <v>0</v>
      </c>
      <c r="F87" s="323">
        <v>0</v>
      </c>
      <c r="G87" s="323">
        <v>0</v>
      </c>
      <c r="H87" s="360">
        <v>0</v>
      </c>
    </row>
    <row r="88" spans="1:8" x14ac:dyDescent="0.2">
      <c r="A88" s="561"/>
      <c r="B88" s="321">
        <f t="shared" si="1"/>
        <v>79</v>
      </c>
      <c r="C88" s="367" t="s">
        <v>173</v>
      </c>
      <c r="D88" s="321">
        <v>5</v>
      </c>
      <c r="E88" s="321">
        <v>5</v>
      </c>
      <c r="F88" s="323">
        <v>0</v>
      </c>
      <c r="G88" s="323">
        <v>0</v>
      </c>
      <c r="H88" s="360">
        <v>0</v>
      </c>
    </row>
    <row r="89" spans="1:8" ht="30" x14ac:dyDescent="0.2">
      <c r="A89" s="561"/>
      <c r="B89" s="321">
        <f t="shared" si="1"/>
        <v>80</v>
      </c>
      <c r="C89" s="367" t="s">
        <v>239</v>
      </c>
      <c r="D89" s="321">
        <v>10</v>
      </c>
      <c r="E89" s="321">
        <v>10</v>
      </c>
      <c r="F89" s="321">
        <v>10</v>
      </c>
      <c r="G89" s="321">
        <v>10</v>
      </c>
      <c r="H89" s="363">
        <v>10</v>
      </c>
    </row>
    <row r="90" spans="1:8" ht="30" x14ac:dyDescent="0.2">
      <c r="A90" s="380"/>
      <c r="B90" s="321">
        <f t="shared" si="1"/>
        <v>81</v>
      </c>
      <c r="C90" s="362" t="s">
        <v>189</v>
      </c>
      <c r="D90" s="323">
        <v>0</v>
      </c>
      <c r="E90" s="366">
        <v>0</v>
      </c>
      <c r="F90" s="366">
        <v>0</v>
      </c>
      <c r="G90" s="366">
        <v>0</v>
      </c>
      <c r="H90" s="360">
        <v>0</v>
      </c>
    </row>
    <row r="91" spans="1:8" ht="16.5" thickBot="1" x14ac:dyDescent="0.25">
      <c r="A91" s="380"/>
      <c r="B91" s="321">
        <f t="shared" si="1"/>
        <v>82</v>
      </c>
      <c r="C91" s="361" t="s">
        <v>224</v>
      </c>
      <c r="D91" s="323">
        <v>0</v>
      </c>
      <c r="E91" s="366">
        <v>0</v>
      </c>
      <c r="F91" s="366">
        <v>0</v>
      </c>
      <c r="G91" s="366">
        <v>0</v>
      </c>
      <c r="H91" s="360">
        <v>0</v>
      </c>
    </row>
    <row r="92" spans="1:8" ht="32.25" thickBot="1" x14ac:dyDescent="0.25">
      <c r="A92" s="381" t="s">
        <v>150</v>
      </c>
      <c r="B92" s="321">
        <f t="shared" si="1"/>
        <v>83</v>
      </c>
      <c r="C92" s="361" t="s">
        <v>104</v>
      </c>
      <c r="D92" s="323">
        <v>0</v>
      </c>
      <c r="E92" s="366">
        <v>0</v>
      </c>
      <c r="F92" s="366">
        <v>0</v>
      </c>
      <c r="G92" s="366">
        <v>0</v>
      </c>
      <c r="H92" s="360">
        <v>0</v>
      </c>
    </row>
    <row r="93" spans="1:8" ht="32.25" thickBot="1" x14ac:dyDescent="0.25">
      <c r="A93" s="381" t="s">
        <v>9</v>
      </c>
      <c r="B93" s="321">
        <f t="shared" si="1"/>
        <v>84</v>
      </c>
      <c r="C93" s="362" t="s">
        <v>10</v>
      </c>
      <c r="D93" s="323">
        <v>0</v>
      </c>
      <c r="E93" s="366">
        <v>0</v>
      </c>
      <c r="F93" s="366">
        <v>0</v>
      </c>
      <c r="G93" s="366">
        <v>0</v>
      </c>
      <c r="H93" s="360">
        <v>0</v>
      </c>
    </row>
    <row r="94" spans="1:8" x14ac:dyDescent="0.2">
      <c r="A94" s="550" t="s">
        <v>191</v>
      </c>
      <c r="B94" s="321">
        <f t="shared" si="1"/>
        <v>85</v>
      </c>
      <c r="C94" s="362" t="s">
        <v>81</v>
      </c>
      <c r="D94" s="366">
        <v>0</v>
      </c>
      <c r="E94" s="366">
        <v>0</v>
      </c>
      <c r="F94" s="366">
        <v>0</v>
      </c>
      <c r="G94" s="366">
        <v>0</v>
      </c>
      <c r="H94" s="360">
        <v>0</v>
      </c>
    </row>
    <row r="95" spans="1:8" x14ac:dyDescent="0.2">
      <c r="A95" s="548"/>
      <c r="B95" s="321">
        <f t="shared" ref="B95:B156" si="2">B94+1</f>
        <v>86</v>
      </c>
      <c r="C95" s="362" t="s">
        <v>82</v>
      </c>
      <c r="D95" s="323">
        <v>0</v>
      </c>
      <c r="E95" s="323">
        <v>0</v>
      </c>
      <c r="F95" s="323">
        <v>0</v>
      </c>
      <c r="G95" s="323">
        <v>0</v>
      </c>
      <c r="H95" s="360">
        <v>0</v>
      </c>
    </row>
    <row r="96" spans="1:8" x14ac:dyDescent="0.2">
      <c r="A96" s="548"/>
      <c r="B96" s="321">
        <f t="shared" si="2"/>
        <v>87</v>
      </c>
      <c r="C96" s="362" t="s">
        <v>83</v>
      </c>
      <c r="D96" s="382">
        <v>5</v>
      </c>
      <c r="E96" s="383">
        <v>5</v>
      </c>
      <c r="F96" s="383">
        <v>5</v>
      </c>
      <c r="G96" s="383">
        <v>5</v>
      </c>
      <c r="H96" s="384">
        <v>5</v>
      </c>
    </row>
    <row r="97" spans="1:8" x14ac:dyDescent="0.2">
      <c r="A97" s="548"/>
      <c r="B97" s="321">
        <f t="shared" si="2"/>
        <v>88</v>
      </c>
      <c r="C97" s="362" t="s">
        <v>84</v>
      </c>
      <c r="D97" s="323">
        <v>0</v>
      </c>
      <c r="E97" s="323">
        <v>0</v>
      </c>
      <c r="F97" s="323">
        <v>0</v>
      </c>
      <c r="G97" s="323">
        <v>0</v>
      </c>
      <c r="H97" s="360">
        <v>0</v>
      </c>
    </row>
    <row r="98" spans="1:8" x14ac:dyDescent="0.2">
      <c r="A98" s="548"/>
      <c r="B98" s="321">
        <f t="shared" si="2"/>
        <v>89</v>
      </c>
      <c r="C98" s="362" t="s">
        <v>85</v>
      </c>
      <c r="D98" s="385">
        <v>5</v>
      </c>
      <c r="E98" s="385">
        <v>5</v>
      </c>
      <c r="F98" s="385">
        <v>5</v>
      </c>
      <c r="G98" s="385">
        <v>5</v>
      </c>
      <c r="H98" s="386">
        <v>5</v>
      </c>
    </row>
    <row r="99" spans="1:8" x14ac:dyDescent="0.2">
      <c r="A99" s="548"/>
      <c r="B99" s="321">
        <f t="shared" si="2"/>
        <v>90</v>
      </c>
      <c r="C99" s="362" t="s">
        <v>86</v>
      </c>
      <c r="D99" s="323">
        <v>0</v>
      </c>
      <c r="E99" s="323">
        <v>0</v>
      </c>
      <c r="F99" s="323">
        <v>0</v>
      </c>
      <c r="G99" s="323">
        <v>0</v>
      </c>
      <c r="H99" s="360">
        <v>0</v>
      </c>
    </row>
    <row r="100" spans="1:8" x14ac:dyDescent="0.2">
      <c r="A100" s="548"/>
      <c r="B100" s="321">
        <f t="shared" si="2"/>
        <v>91</v>
      </c>
      <c r="C100" s="362" t="s">
        <v>87</v>
      </c>
      <c r="D100" s="323">
        <v>0</v>
      </c>
      <c r="E100" s="323">
        <v>0</v>
      </c>
      <c r="F100" s="323">
        <v>0</v>
      </c>
      <c r="G100" s="323">
        <v>0</v>
      </c>
      <c r="H100" s="360">
        <v>0</v>
      </c>
    </row>
    <row r="101" spans="1:8" x14ac:dyDescent="0.2">
      <c r="A101" s="548"/>
      <c r="B101" s="321">
        <f t="shared" si="2"/>
        <v>92</v>
      </c>
      <c r="C101" s="362" t="s">
        <v>240</v>
      </c>
      <c r="D101" s="385">
        <v>20</v>
      </c>
      <c r="E101" s="385">
        <v>20</v>
      </c>
      <c r="F101" s="385">
        <v>20</v>
      </c>
      <c r="G101" s="385">
        <v>20</v>
      </c>
      <c r="H101" s="386">
        <v>20</v>
      </c>
    </row>
    <row r="102" spans="1:8" x14ac:dyDescent="0.2">
      <c r="A102" s="548"/>
      <c r="B102" s="321">
        <f t="shared" si="2"/>
        <v>93</v>
      </c>
      <c r="C102" s="362" t="s">
        <v>88</v>
      </c>
      <c r="D102" s="323">
        <v>0</v>
      </c>
      <c r="E102" s="323">
        <v>0</v>
      </c>
      <c r="F102" s="323">
        <v>0</v>
      </c>
      <c r="G102" s="323">
        <v>0</v>
      </c>
      <c r="H102" s="360">
        <v>0</v>
      </c>
    </row>
    <row r="103" spans="1:8" x14ac:dyDescent="0.2">
      <c r="A103" s="548"/>
      <c r="B103" s="321">
        <f t="shared" si="2"/>
        <v>94</v>
      </c>
      <c r="C103" s="362" t="s">
        <v>241</v>
      </c>
      <c r="D103" s="387">
        <v>10</v>
      </c>
      <c r="E103" s="387">
        <v>10</v>
      </c>
      <c r="F103" s="387">
        <v>10</v>
      </c>
      <c r="G103" s="387">
        <v>10</v>
      </c>
      <c r="H103" s="388">
        <v>10</v>
      </c>
    </row>
    <row r="104" spans="1:8" x14ac:dyDescent="0.2">
      <c r="A104" s="548"/>
      <c r="B104" s="321">
        <f t="shared" si="2"/>
        <v>95</v>
      </c>
      <c r="C104" s="362" t="s">
        <v>89</v>
      </c>
      <c r="D104" s="323">
        <v>0</v>
      </c>
      <c r="E104" s="323">
        <v>0</v>
      </c>
      <c r="F104" s="323">
        <v>0</v>
      </c>
      <c r="G104" s="323">
        <v>0</v>
      </c>
      <c r="H104" s="360">
        <v>0</v>
      </c>
    </row>
    <row r="105" spans="1:8" x14ac:dyDescent="0.2">
      <c r="A105" s="548"/>
      <c r="B105" s="321">
        <f t="shared" si="2"/>
        <v>96</v>
      </c>
      <c r="C105" s="362" t="s">
        <v>90</v>
      </c>
      <c r="D105" s="323">
        <v>0</v>
      </c>
      <c r="E105" s="323">
        <v>0</v>
      </c>
      <c r="F105" s="323">
        <v>0</v>
      </c>
      <c r="G105" s="323">
        <v>0</v>
      </c>
      <c r="H105" s="360">
        <v>0</v>
      </c>
    </row>
    <row r="106" spans="1:8" ht="45" x14ac:dyDescent="0.2">
      <c r="A106" s="548"/>
      <c r="B106" s="321">
        <f t="shared" si="2"/>
        <v>97</v>
      </c>
      <c r="C106" s="367" t="s">
        <v>157</v>
      </c>
      <c r="D106" s="323">
        <v>0</v>
      </c>
      <c r="E106" s="323">
        <v>0</v>
      </c>
      <c r="F106" s="323">
        <v>0</v>
      </c>
      <c r="G106" s="323">
        <v>0</v>
      </c>
      <c r="H106" s="360">
        <v>0</v>
      </c>
    </row>
    <row r="107" spans="1:8" ht="45" x14ac:dyDescent="0.2">
      <c r="A107" s="548"/>
      <c r="B107" s="321">
        <f t="shared" si="2"/>
        <v>98</v>
      </c>
      <c r="C107" s="367" t="s">
        <v>136</v>
      </c>
      <c r="D107" s="366">
        <v>0</v>
      </c>
      <c r="E107" s="366">
        <v>0</v>
      </c>
      <c r="F107" s="366">
        <v>0</v>
      </c>
      <c r="G107" s="366">
        <v>0</v>
      </c>
      <c r="H107" s="360">
        <v>0</v>
      </c>
    </row>
    <row r="108" spans="1:8" ht="30" x14ac:dyDescent="0.2">
      <c r="A108" s="548"/>
      <c r="B108" s="321">
        <f t="shared" si="2"/>
        <v>99</v>
      </c>
      <c r="C108" s="367" t="s">
        <v>135</v>
      </c>
      <c r="D108" s="366">
        <v>0</v>
      </c>
      <c r="E108" s="366">
        <v>0</v>
      </c>
      <c r="F108" s="366">
        <v>0</v>
      </c>
      <c r="G108" s="366">
        <v>0</v>
      </c>
      <c r="H108" s="360">
        <v>0</v>
      </c>
    </row>
    <row r="109" spans="1:8" ht="30" x14ac:dyDescent="0.2">
      <c r="A109" s="548"/>
      <c r="B109" s="321">
        <f t="shared" si="2"/>
        <v>100</v>
      </c>
      <c r="C109" s="367" t="s">
        <v>158</v>
      </c>
      <c r="D109" s="366">
        <v>0</v>
      </c>
      <c r="E109" s="366">
        <v>0</v>
      </c>
      <c r="F109" s="366">
        <v>0</v>
      </c>
      <c r="G109" s="366">
        <v>0</v>
      </c>
      <c r="H109" s="360">
        <v>0</v>
      </c>
    </row>
    <row r="110" spans="1:8" ht="45" customHeight="1" x14ac:dyDescent="0.2">
      <c r="A110" s="548"/>
      <c r="B110" s="321">
        <f t="shared" si="2"/>
        <v>101</v>
      </c>
      <c r="C110" s="362" t="s">
        <v>325</v>
      </c>
      <c r="D110" s="366">
        <v>0</v>
      </c>
      <c r="E110" s="366">
        <v>0</v>
      </c>
      <c r="F110" s="366">
        <v>0</v>
      </c>
      <c r="G110" s="366">
        <v>0</v>
      </c>
      <c r="H110" s="360">
        <v>0</v>
      </c>
    </row>
    <row r="111" spans="1:8" ht="30" x14ac:dyDescent="0.2">
      <c r="A111" s="548"/>
      <c r="B111" s="321">
        <f t="shared" si="2"/>
        <v>102</v>
      </c>
      <c r="C111" s="362" t="s">
        <v>91</v>
      </c>
      <c r="D111" s="323">
        <v>0</v>
      </c>
      <c r="E111" s="323">
        <v>0</v>
      </c>
      <c r="F111" s="323">
        <v>0</v>
      </c>
      <c r="G111" s="323">
        <v>0</v>
      </c>
      <c r="H111" s="360">
        <v>0</v>
      </c>
    </row>
    <row r="112" spans="1:8" ht="30" x14ac:dyDescent="0.2">
      <c r="A112" s="548"/>
      <c r="B112" s="321">
        <f t="shared" si="2"/>
        <v>103</v>
      </c>
      <c r="C112" s="362" t="s">
        <v>192</v>
      </c>
      <c r="D112" s="323">
        <v>0</v>
      </c>
      <c r="E112" s="323">
        <v>0</v>
      </c>
      <c r="F112" s="323">
        <v>0</v>
      </c>
      <c r="G112" s="323">
        <v>0</v>
      </c>
      <c r="H112" s="360">
        <v>0</v>
      </c>
    </row>
    <row r="113" spans="1:8" x14ac:dyDescent="0.2">
      <c r="A113" s="548"/>
      <c r="B113" s="321">
        <f t="shared" si="2"/>
        <v>104</v>
      </c>
      <c r="C113" s="362" t="s">
        <v>92</v>
      </c>
      <c r="D113" s="323">
        <v>0</v>
      </c>
      <c r="E113" s="323">
        <v>0</v>
      </c>
      <c r="F113" s="323">
        <v>0</v>
      </c>
      <c r="G113" s="323">
        <v>0</v>
      </c>
      <c r="H113" s="360">
        <v>0</v>
      </c>
    </row>
    <row r="114" spans="1:8" x14ac:dyDescent="0.2">
      <c r="A114" s="548"/>
      <c r="B114" s="321">
        <f t="shared" si="2"/>
        <v>105</v>
      </c>
      <c r="C114" s="362" t="s">
        <v>93</v>
      </c>
      <c r="D114" s="382">
        <v>5</v>
      </c>
      <c r="E114" s="383">
        <v>5</v>
      </c>
      <c r="F114" s="383">
        <v>5</v>
      </c>
      <c r="G114" s="383">
        <v>5</v>
      </c>
      <c r="H114" s="384">
        <v>5</v>
      </c>
    </row>
    <row r="115" spans="1:8" ht="45" x14ac:dyDescent="0.2">
      <c r="A115" s="548"/>
      <c r="B115" s="321">
        <f t="shared" si="2"/>
        <v>106</v>
      </c>
      <c r="C115" s="362" t="s">
        <v>160</v>
      </c>
      <c r="D115" s="323">
        <v>0</v>
      </c>
      <c r="E115" s="323">
        <v>0</v>
      </c>
      <c r="F115" s="323">
        <v>0</v>
      </c>
      <c r="G115" s="323">
        <v>0</v>
      </c>
      <c r="H115" s="360">
        <v>0</v>
      </c>
    </row>
    <row r="116" spans="1:8" ht="30" x14ac:dyDescent="0.2">
      <c r="A116" s="548"/>
      <c r="B116" s="321">
        <f t="shared" si="2"/>
        <v>107</v>
      </c>
      <c r="C116" s="362" t="s">
        <v>94</v>
      </c>
      <c r="D116" s="323">
        <v>0</v>
      </c>
      <c r="E116" s="323">
        <v>0</v>
      </c>
      <c r="F116" s="323">
        <v>0</v>
      </c>
      <c r="G116" s="323">
        <v>0</v>
      </c>
      <c r="H116" s="360">
        <v>0</v>
      </c>
    </row>
    <row r="117" spans="1:8" x14ac:dyDescent="0.2">
      <c r="A117" s="548"/>
      <c r="B117" s="321">
        <f t="shared" si="2"/>
        <v>108</v>
      </c>
      <c r="C117" s="362" t="s">
        <v>95</v>
      </c>
      <c r="D117" s="323">
        <v>0</v>
      </c>
      <c r="E117" s="323">
        <v>0</v>
      </c>
      <c r="F117" s="323">
        <v>0</v>
      </c>
      <c r="G117" s="323">
        <v>0</v>
      </c>
      <c r="H117" s="360">
        <v>0</v>
      </c>
    </row>
    <row r="118" spans="1:8" ht="30" x14ac:dyDescent="0.2">
      <c r="A118" s="548"/>
      <c r="B118" s="321">
        <f t="shared" si="2"/>
        <v>109</v>
      </c>
      <c r="C118" s="362" t="s">
        <v>242</v>
      </c>
      <c r="D118" s="387">
        <v>5</v>
      </c>
      <c r="E118" s="387">
        <v>5</v>
      </c>
      <c r="F118" s="387">
        <v>5</v>
      </c>
      <c r="G118" s="387">
        <v>5</v>
      </c>
      <c r="H118" s="388">
        <v>5</v>
      </c>
    </row>
    <row r="119" spans="1:8" x14ac:dyDescent="0.2">
      <c r="A119" s="548"/>
      <c r="B119" s="321">
        <f t="shared" si="2"/>
        <v>110</v>
      </c>
      <c r="C119" s="362" t="s">
        <v>96</v>
      </c>
      <c r="D119" s="323">
        <v>0</v>
      </c>
      <c r="E119" s="323">
        <v>0</v>
      </c>
      <c r="F119" s="323">
        <v>0</v>
      </c>
      <c r="G119" s="323">
        <v>0</v>
      </c>
      <c r="H119" s="360">
        <v>0</v>
      </c>
    </row>
    <row r="120" spans="1:8" x14ac:dyDescent="0.2">
      <c r="A120" s="548"/>
      <c r="B120" s="321">
        <f t="shared" si="2"/>
        <v>111</v>
      </c>
      <c r="C120" s="362" t="s">
        <v>97</v>
      </c>
      <c r="D120" s="323">
        <v>0</v>
      </c>
      <c r="E120" s="323">
        <v>0</v>
      </c>
      <c r="F120" s="323">
        <v>0</v>
      </c>
      <c r="G120" s="323">
        <v>0</v>
      </c>
      <c r="H120" s="360">
        <v>0</v>
      </c>
    </row>
    <row r="121" spans="1:8" x14ac:dyDescent="0.2">
      <c r="A121" s="548"/>
      <c r="B121" s="321">
        <f t="shared" si="2"/>
        <v>112</v>
      </c>
      <c r="C121" s="362" t="s">
        <v>98</v>
      </c>
      <c r="D121" s="385">
        <v>5</v>
      </c>
      <c r="E121" s="385">
        <v>5</v>
      </c>
      <c r="F121" s="385">
        <v>5</v>
      </c>
      <c r="G121" s="385">
        <v>5</v>
      </c>
      <c r="H121" s="386">
        <v>5</v>
      </c>
    </row>
    <row r="122" spans="1:8" ht="15.75" thickBot="1" x14ac:dyDescent="0.25">
      <c r="A122" s="549"/>
      <c r="B122" s="321">
        <f t="shared" si="2"/>
        <v>113</v>
      </c>
      <c r="C122" s="362" t="s">
        <v>243</v>
      </c>
      <c r="D122" s="387">
        <v>5</v>
      </c>
      <c r="E122" s="387">
        <v>5</v>
      </c>
      <c r="F122" s="387">
        <v>5</v>
      </c>
      <c r="G122" s="387">
        <v>5</v>
      </c>
      <c r="H122" s="388">
        <v>5</v>
      </c>
    </row>
    <row r="123" spans="1:8" ht="47.25" x14ac:dyDescent="0.2">
      <c r="A123" s="389" t="s">
        <v>151</v>
      </c>
      <c r="B123" s="321">
        <f t="shared" si="2"/>
        <v>114</v>
      </c>
      <c r="C123" s="361" t="s">
        <v>105</v>
      </c>
      <c r="D123" s="323">
        <v>0</v>
      </c>
      <c r="E123" s="323">
        <v>0</v>
      </c>
      <c r="F123" s="323">
        <v>0</v>
      </c>
      <c r="G123" s="323">
        <v>0</v>
      </c>
      <c r="H123" s="360">
        <v>0</v>
      </c>
    </row>
    <row r="124" spans="1:8" ht="32.25" thickBot="1" x14ac:dyDescent="0.25">
      <c r="A124" s="390" t="s">
        <v>9</v>
      </c>
      <c r="B124" s="321">
        <f t="shared" si="2"/>
        <v>115</v>
      </c>
      <c r="C124" s="362" t="s">
        <v>10</v>
      </c>
      <c r="D124" s="323">
        <v>0</v>
      </c>
      <c r="E124" s="323">
        <v>0</v>
      </c>
      <c r="F124" s="323">
        <v>0</v>
      </c>
      <c r="G124" s="323">
        <v>0</v>
      </c>
      <c r="H124" s="360">
        <v>0</v>
      </c>
    </row>
    <row r="125" spans="1:8" ht="30" x14ac:dyDescent="0.2">
      <c r="A125" s="550" t="s">
        <v>99</v>
      </c>
      <c r="B125" s="321">
        <f t="shared" si="2"/>
        <v>116</v>
      </c>
      <c r="C125" s="362" t="s">
        <v>130</v>
      </c>
      <c r="D125" s="366">
        <v>0</v>
      </c>
      <c r="E125" s="366">
        <v>0</v>
      </c>
      <c r="F125" s="366">
        <v>0</v>
      </c>
      <c r="G125" s="366">
        <v>0</v>
      </c>
      <c r="H125" s="360">
        <v>0</v>
      </c>
    </row>
    <row r="126" spans="1:8" x14ac:dyDescent="0.2">
      <c r="A126" s="548"/>
      <c r="B126" s="321">
        <f t="shared" si="2"/>
        <v>117</v>
      </c>
      <c r="C126" s="362" t="s">
        <v>100</v>
      </c>
      <c r="D126" s="366">
        <v>0</v>
      </c>
      <c r="E126" s="366">
        <v>0</v>
      </c>
      <c r="F126" s="366">
        <v>0</v>
      </c>
      <c r="G126" s="366">
        <v>0</v>
      </c>
      <c r="H126" s="360">
        <v>0</v>
      </c>
    </row>
    <row r="127" spans="1:8" ht="30" x14ac:dyDescent="0.2">
      <c r="A127" s="548"/>
      <c r="B127" s="321">
        <f t="shared" si="2"/>
        <v>118</v>
      </c>
      <c r="C127" s="362" t="s">
        <v>175</v>
      </c>
      <c r="D127" s="366">
        <v>0</v>
      </c>
      <c r="E127" s="366">
        <v>0</v>
      </c>
      <c r="F127" s="366">
        <v>0</v>
      </c>
      <c r="G127" s="366">
        <v>0</v>
      </c>
      <c r="H127" s="360">
        <v>0</v>
      </c>
    </row>
    <row r="128" spans="1:8" x14ac:dyDescent="0.2">
      <c r="A128" s="548"/>
      <c r="B128" s="321">
        <f t="shared" si="2"/>
        <v>119</v>
      </c>
      <c r="C128" s="362" t="s">
        <v>165</v>
      </c>
      <c r="D128" s="366">
        <v>0</v>
      </c>
      <c r="E128" s="366">
        <v>0</v>
      </c>
      <c r="F128" s="366">
        <v>0</v>
      </c>
      <c r="G128" s="366">
        <v>0</v>
      </c>
      <c r="H128" s="360">
        <v>0</v>
      </c>
    </row>
    <row r="129" spans="1:8" x14ac:dyDescent="0.2">
      <c r="A129" s="548"/>
      <c r="B129" s="321">
        <f t="shared" si="2"/>
        <v>120</v>
      </c>
      <c r="C129" s="362" t="s">
        <v>176</v>
      </c>
      <c r="D129" s="366">
        <v>0</v>
      </c>
      <c r="E129" s="366">
        <v>0</v>
      </c>
      <c r="F129" s="366">
        <v>0</v>
      </c>
      <c r="G129" s="366">
        <v>0</v>
      </c>
      <c r="H129" s="360">
        <v>0</v>
      </c>
    </row>
    <row r="130" spans="1:8" ht="45.75" thickBot="1" x14ac:dyDescent="0.25">
      <c r="A130" s="549"/>
      <c r="B130" s="321">
        <f t="shared" si="2"/>
        <v>121</v>
      </c>
      <c r="C130" s="362" t="s">
        <v>178</v>
      </c>
      <c r="D130" s="323">
        <v>0</v>
      </c>
      <c r="E130" s="323">
        <v>0</v>
      </c>
      <c r="F130" s="323">
        <v>0</v>
      </c>
      <c r="G130" s="323">
        <v>0</v>
      </c>
      <c r="H130" s="360">
        <v>0</v>
      </c>
    </row>
    <row r="131" spans="1:8" x14ac:dyDescent="0.2">
      <c r="A131" s="548"/>
      <c r="B131" s="321">
        <f t="shared" si="2"/>
        <v>122</v>
      </c>
      <c r="C131" s="362" t="s">
        <v>179</v>
      </c>
      <c r="D131" s="387">
        <v>10</v>
      </c>
      <c r="E131" s="387">
        <v>10</v>
      </c>
      <c r="F131" s="387">
        <v>10</v>
      </c>
      <c r="G131" s="387">
        <v>10</v>
      </c>
      <c r="H131" s="388">
        <v>10</v>
      </c>
    </row>
    <row r="132" spans="1:8" x14ac:dyDescent="0.2">
      <c r="A132" s="548"/>
      <c r="B132" s="321">
        <f t="shared" si="2"/>
        <v>123</v>
      </c>
      <c r="C132" s="362" t="s">
        <v>101</v>
      </c>
      <c r="D132" s="323">
        <v>0</v>
      </c>
      <c r="E132" s="323">
        <v>0</v>
      </c>
      <c r="F132" s="323">
        <v>0</v>
      </c>
      <c r="G132" s="323">
        <v>0</v>
      </c>
      <c r="H132" s="360">
        <v>0</v>
      </c>
    </row>
    <row r="133" spans="1:8" x14ac:dyDescent="0.2">
      <c r="A133" s="548"/>
      <c r="B133" s="321">
        <f t="shared" si="2"/>
        <v>124</v>
      </c>
      <c r="C133" s="362" t="s">
        <v>180</v>
      </c>
      <c r="D133" s="385">
        <v>15</v>
      </c>
      <c r="E133" s="385">
        <v>15</v>
      </c>
      <c r="F133" s="385">
        <v>15</v>
      </c>
      <c r="G133" s="385">
        <v>15</v>
      </c>
      <c r="H133" s="386">
        <v>15</v>
      </c>
    </row>
    <row r="134" spans="1:8" ht="15.75" thickBot="1" x14ac:dyDescent="0.25">
      <c r="A134" s="548"/>
      <c r="B134" s="321">
        <f t="shared" si="2"/>
        <v>125</v>
      </c>
      <c r="C134" s="362" t="s">
        <v>181</v>
      </c>
      <c r="D134" s="391">
        <v>5</v>
      </c>
      <c r="E134" s="385">
        <v>5</v>
      </c>
      <c r="F134" s="385">
        <v>5</v>
      </c>
      <c r="G134" s="385">
        <v>5</v>
      </c>
      <c r="H134" s="392">
        <v>5</v>
      </c>
    </row>
    <row r="135" spans="1:8" ht="30" x14ac:dyDescent="0.2">
      <c r="A135" s="548"/>
      <c r="B135" s="321">
        <f t="shared" si="2"/>
        <v>126</v>
      </c>
      <c r="C135" s="393" t="s">
        <v>162</v>
      </c>
      <c r="D135" s="333">
        <v>5</v>
      </c>
      <c r="E135" s="333">
        <v>5</v>
      </c>
      <c r="F135" s="333">
        <v>5</v>
      </c>
      <c r="G135" s="394">
        <v>5</v>
      </c>
      <c r="H135" s="333">
        <v>5</v>
      </c>
    </row>
    <row r="136" spans="1:8" ht="30.75" thickBot="1" x14ac:dyDescent="0.25">
      <c r="A136" s="549"/>
      <c r="B136" s="321">
        <f t="shared" si="2"/>
        <v>127</v>
      </c>
      <c r="C136" s="393" t="s">
        <v>182</v>
      </c>
      <c r="D136" s="336">
        <v>10</v>
      </c>
      <c r="E136" s="336">
        <v>10</v>
      </c>
      <c r="F136" s="336">
        <v>10</v>
      </c>
      <c r="G136" s="395">
        <v>10</v>
      </c>
      <c r="H136" s="336">
        <v>10</v>
      </c>
    </row>
    <row r="137" spans="1:8" ht="15.75" x14ac:dyDescent="0.2">
      <c r="A137" s="550" t="s">
        <v>44</v>
      </c>
      <c r="B137" s="321">
        <f t="shared" si="2"/>
        <v>128</v>
      </c>
      <c r="C137" s="362" t="s">
        <v>45</v>
      </c>
      <c r="D137" s="396">
        <v>0</v>
      </c>
      <c r="E137" s="396">
        <v>0</v>
      </c>
      <c r="F137" s="318">
        <v>0</v>
      </c>
      <c r="G137" s="397" t="s">
        <v>131</v>
      </c>
      <c r="H137" s="398" t="s">
        <v>131</v>
      </c>
    </row>
    <row r="138" spans="1:8" ht="15.75" thickBot="1" x14ac:dyDescent="0.25">
      <c r="A138" s="548"/>
      <c r="B138" s="321">
        <f t="shared" si="2"/>
        <v>129</v>
      </c>
      <c r="C138" s="367" t="s">
        <v>326</v>
      </c>
      <c r="D138" s="399">
        <v>5</v>
      </c>
      <c r="E138" s="400">
        <v>5</v>
      </c>
      <c r="F138" s="400">
        <v>5</v>
      </c>
      <c r="G138" s="323">
        <v>0</v>
      </c>
      <c r="H138" s="324">
        <v>0</v>
      </c>
    </row>
    <row r="139" spans="1:8" x14ac:dyDescent="0.2">
      <c r="A139" s="550" t="s">
        <v>126</v>
      </c>
      <c r="B139" s="321">
        <f t="shared" si="2"/>
        <v>130</v>
      </c>
      <c r="C139" s="362" t="s">
        <v>308</v>
      </c>
      <c r="D139" s="337">
        <v>20</v>
      </c>
      <c r="E139" s="337">
        <v>20</v>
      </c>
      <c r="F139" s="337">
        <v>20</v>
      </c>
      <c r="G139" s="337">
        <v>20</v>
      </c>
      <c r="H139" s="401">
        <v>20</v>
      </c>
    </row>
    <row r="140" spans="1:8" x14ac:dyDescent="0.2">
      <c r="A140" s="548"/>
      <c r="B140" s="321">
        <f t="shared" si="2"/>
        <v>131</v>
      </c>
      <c r="C140" s="362" t="s">
        <v>309</v>
      </c>
      <c r="D140" s="331">
        <v>5</v>
      </c>
      <c r="E140" s="331">
        <v>5</v>
      </c>
      <c r="F140" s="326">
        <v>5</v>
      </c>
      <c r="G140" s="331">
        <v>5</v>
      </c>
      <c r="H140" s="327">
        <v>5</v>
      </c>
    </row>
    <row r="141" spans="1:8" x14ac:dyDescent="0.2">
      <c r="A141" s="548"/>
      <c r="B141" s="321">
        <f t="shared" si="2"/>
        <v>132</v>
      </c>
      <c r="C141" s="362" t="s">
        <v>46</v>
      </c>
      <c r="D141" s="323">
        <v>0</v>
      </c>
      <c r="E141" s="323">
        <v>0</v>
      </c>
      <c r="F141" s="323">
        <v>0</v>
      </c>
      <c r="G141" s="323">
        <v>0</v>
      </c>
      <c r="H141" s="324">
        <v>0</v>
      </c>
    </row>
    <row r="142" spans="1:8" ht="30.75" thickBot="1" x14ac:dyDescent="0.25">
      <c r="A142" s="549"/>
      <c r="B142" s="321">
        <f t="shared" si="2"/>
        <v>133</v>
      </c>
      <c r="C142" s="362" t="s">
        <v>110</v>
      </c>
      <c r="D142" s="337">
        <v>20</v>
      </c>
      <c r="E142" s="337">
        <v>20</v>
      </c>
      <c r="F142" s="337">
        <v>20</v>
      </c>
      <c r="G142" s="323">
        <v>0</v>
      </c>
      <c r="H142" s="324">
        <v>0</v>
      </c>
    </row>
    <row r="143" spans="1:8" ht="30" x14ac:dyDescent="0.2">
      <c r="A143" s="574" t="s">
        <v>47</v>
      </c>
      <c r="B143" s="321">
        <f t="shared" si="2"/>
        <v>134</v>
      </c>
      <c r="C143" s="402" t="s">
        <v>203</v>
      </c>
      <c r="D143" s="326">
        <v>5</v>
      </c>
      <c r="E143" s="326">
        <v>5</v>
      </c>
      <c r="F143" s="326">
        <v>5</v>
      </c>
      <c r="G143" s="326">
        <v>5</v>
      </c>
      <c r="H143" s="324">
        <v>0</v>
      </c>
    </row>
    <row r="144" spans="1:8" ht="30" x14ac:dyDescent="0.2">
      <c r="A144" s="575"/>
      <c r="B144" s="321">
        <f t="shared" si="2"/>
        <v>135</v>
      </c>
      <c r="C144" s="402" t="s">
        <v>204</v>
      </c>
      <c r="D144" s="323">
        <v>0</v>
      </c>
      <c r="E144" s="323">
        <v>0</v>
      </c>
      <c r="F144" s="323">
        <v>0</v>
      </c>
      <c r="G144" s="323">
        <v>0</v>
      </c>
      <c r="H144" s="324">
        <v>0</v>
      </c>
    </row>
    <row r="145" spans="1:8" x14ac:dyDescent="0.2">
      <c r="A145" s="575"/>
      <c r="B145" s="321">
        <f t="shared" si="2"/>
        <v>136</v>
      </c>
      <c r="C145" s="402" t="s">
        <v>161</v>
      </c>
      <c r="D145" s="326">
        <v>5</v>
      </c>
      <c r="E145" s="326">
        <v>5</v>
      </c>
      <c r="F145" s="326">
        <v>5</v>
      </c>
      <c r="G145" s="326">
        <v>5</v>
      </c>
      <c r="H145" s="324">
        <v>0</v>
      </c>
    </row>
    <row r="146" spans="1:8" x14ac:dyDescent="0.2">
      <c r="A146" s="575"/>
      <c r="B146" s="321">
        <f t="shared" si="2"/>
        <v>137</v>
      </c>
      <c r="C146" s="402" t="s">
        <v>48</v>
      </c>
      <c r="D146" s="326">
        <v>5</v>
      </c>
      <c r="E146" s="326">
        <v>5</v>
      </c>
      <c r="F146" s="326">
        <v>5</v>
      </c>
      <c r="G146" s="326">
        <v>5</v>
      </c>
      <c r="H146" s="324">
        <v>0</v>
      </c>
    </row>
    <row r="147" spans="1:8" ht="30" x14ac:dyDescent="0.2">
      <c r="A147" s="575"/>
      <c r="B147" s="321">
        <f t="shared" si="2"/>
        <v>138</v>
      </c>
      <c r="C147" s="402" t="s">
        <v>307</v>
      </c>
      <c r="D147" s="385">
        <v>15</v>
      </c>
      <c r="E147" s="385">
        <v>15</v>
      </c>
      <c r="F147" s="385">
        <v>15</v>
      </c>
      <c r="G147" s="385">
        <v>15</v>
      </c>
      <c r="H147" s="324">
        <v>0</v>
      </c>
    </row>
    <row r="148" spans="1:8" x14ac:dyDescent="0.2">
      <c r="A148" s="575"/>
      <c r="B148" s="321">
        <f t="shared" si="2"/>
        <v>139</v>
      </c>
      <c r="C148" s="402" t="s">
        <v>205</v>
      </c>
      <c r="D148" s="326">
        <v>5</v>
      </c>
      <c r="E148" s="323">
        <v>0</v>
      </c>
      <c r="F148" s="323">
        <v>0</v>
      </c>
      <c r="G148" s="323">
        <v>0</v>
      </c>
      <c r="H148" s="324">
        <v>0</v>
      </c>
    </row>
    <row r="149" spans="1:8" x14ac:dyDescent="0.2">
      <c r="A149" s="575"/>
      <c r="B149" s="321">
        <f t="shared" si="2"/>
        <v>140</v>
      </c>
      <c r="C149" s="402" t="s">
        <v>102</v>
      </c>
      <c r="D149" s="326">
        <v>5</v>
      </c>
      <c r="E149" s="326">
        <v>5</v>
      </c>
      <c r="F149" s="323">
        <v>0</v>
      </c>
      <c r="G149" s="323">
        <v>0</v>
      </c>
      <c r="H149" s="324">
        <v>0</v>
      </c>
    </row>
    <row r="150" spans="1:8" x14ac:dyDescent="0.2">
      <c r="A150" s="575"/>
      <c r="B150" s="321">
        <f t="shared" si="2"/>
        <v>141</v>
      </c>
      <c r="C150" s="402" t="s">
        <v>206</v>
      </c>
      <c r="D150" s="326">
        <v>5</v>
      </c>
      <c r="E150" s="326">
        <v>5</v>
      </c>
      <c r="F150" s="326">
        <v>5</v>
      </c>
      <c r="G150" s="326">
        <v>5</v>
      </c>
      <c r="H150" s="327">
        <v>5</v>
      </c>
    </row>
    <row r="151" spans="1:8" ht="30.75" thickBot="1" x14ac:dyDescent="0.25">
      <c r="A151" s="576"/>
      <c r="B151" s="321">
        <f t="shared" si="2"/>
        <v>142</v>
      </c>
      <c r="C151" s="393" t="s">
        <v>207</v>
      </c>
      <c r="D151" s="326">
        <v>5</v>
      </c>
      <c r="E151" s="326">
        <v>5</v>
      </c>
      <c r="F151" s="326">
        <v>5</v>
      </c>
      <c r="G151" s="326">
        <v>5</v>
      </c>
      <c r="H151" s="327">
        <v>5</v>
      </c>
    </row>
    <row r="152" spans="1:8" x14ac:dyDescent="0.2">
      <c r="A152" s="574" t="s">
        <v>20</v>
      </c>
      <c r="B152" s="321">
        <f t="shared" si="2"/>
        <v>143</v>
      </c>
      <c r="C152" s="362" t="s">
        <v>137</v>
      </c>
      <c r="D152" s="326">
        <v>5</v>
      </c>
      <c r="E152" s="326">
        <v>5</v>
      </c>
      <c r="F152" s="323">
        <v>0</v>
      </c>
      <c r="G152" s="323">
        <v>0</v>
      </c>
      <c r="H152" s="324">
        <v>0</v>
      </c>
    </row>
    <row r="153" spans="1:8" ht="45" x14ac:dyDescent="0.2">
      <c r="A153" s="575"/>
      <c r="B153" s="321">
        <f t="shared" si="2"/>
        <v>144</v>
      </c>
      <c r="C153" s="402" t="s">
        <v>132</v>
      </c>
      <c r="D153" s="323">
        <v>0</v>
      </c>
      <c r="E153" s="323">
        <v>0</v>
      </c>
      <c r="F153" s="323">
        <v>0</v>
      </c>
      <c r="G153" s="323">
        <v>0</v>
      </c>
      <c r="H153" s="324">
        <v>0</v>
      </c>
    </row>
    <row r="154" spans="1:8" ht="165" x14ac:dyDescent="0.2">
      <c r="A154" s="575"/>
      <c r="B154" s="321">
        <f t="shared" si="2"/>
        <v>145</v>
      </c>
      <c r="C154" s="403" t="s">
        <v>194</v>
      </c>
      <c r="D154" s="369">
        <v>0</v>
      </c>
      <c r="E154" s="369">
        <v>0</v>
      </c>
      <c r="F154" s="369">
        <v>0</v>
      </c>
      <c r="G154" s="369">
        <v>0</v>
      </c>
      <c r="H154" s="324">
        <v>0</v>
      </c>
    </row>
    <row r="155" spans="1:8" x14ac:dyDescent="0.2">
      <c r="A155" s="575"/>
      <c r="B155" s="321">
        <f t="shared" si="2"/>
        <v>146</v>
      </c>
      <c r="C155" s="362" t="s">
        <v>80</v>
      </c>
      <c r="D155" s="369">
        <v>0</v>
      </c>
      <c r="E155" s="323">
        <v>0</v>
      </c>
      <c r="F155" s="323">
        <v>0</v>
      </c>
      <c r="G155" s="323">
        <v>0</v>
      </c>
      <c r="H155" s="324">
        <v>0</v>
      </c>
    </row>
    <row r="156" spans="1:8" ht="15.75" thickBot="1" x14ac:dyDescent="0.25">
      <c r="A156" s="576"/>
      <c r="B156" s="404">
        <f t="shared" si="2"/>
        <v>147</v>
      </c>
      <c r="C156" s="405" t="s">
        <v>103</v>
      </c>
      <c r="D156" s="328">
        <v>10</v>
      </c>
      <c r="E156" s="346">
        <v>10</v>
      </c>
      <c r="F156" s="346">
        <v>10</v>
      </c>
      <c r="G156" s="346">
        <v>10</v>
      </c>
      <c r="H156" s="344">
        <v>10</v>
      </c>
    </row>
    <row r="157" spans="1:8" ht="32.25" thickBot="1" x14ac:dyDescent="0.25">
      <c r="A157" s="347"/>
      <c r="B157" s="348"/>
      <c r="C157" s="349" t="str">
        <f>'1 estrella'!C162</f>
        <v>Ítems obligatoris (0 punts) equipaments apartaments / estudis</v>
      </c>
      <c r="D157" s="350">
        <f>'1 estrella'!D162</f>
        <v>76</v>
      </c>
      <c r="E157" s="350">
        <f>'2 estrelles'!D162</f>
        <v>77</v>
      </c>
      <c r="F157" s="350">
        <f>'3 estrelles'!D162</f>
        <v>84</v>
      </c>
      <c r="G157" s="350">
        <f>'4 estrelles'!D162</f>
        <v>92</v>
      </c>
      <c r="H157" s="350">
        <f>'5 estrelles'!D162</f>
        <v>99</v>
      </c>
    </row>
    <row r="158" spans="1:8" ht="30.75" thickBot="1" x14ac:dyDescent="0.25">
      <c r="A158" s="347"/>
      <c r="B158" s="348"/>
      <c r="C158" s="351" t="str">
        <f>'1 estrella'!C166</f>
        <v>Màxim punts que és possible aconseguir equipaments apartaments / estudis</v>
      </c>
      <c r="D158" s="352">
        <f>'1 estrella'!D166</f>
        <v>405</v>
      </c>
      <c r="E158" s="352">
        <f>'2 estrelles'!D166</f>
        <v>400</v>
      </c>
      <c r="F158" s="352">
        <f>'3 estrelles'!D166</f>
        <v>360</v>
      </c>
      <c r="G158" s="352">
        <f>'4 estrelles'!D166</f>
        <v>310</v>
      </c>
      <c r="H158" s="352">
        <f>'5 estrelles'!D166</f>
        <v>255</v>
      </c>
    </row>
    <row r="159" spans="1:8" ht="16.5" thickBot="1" x14ac:dyDescent="0.25">
      <c r="A159" s="347"/>
      <c r="B159" s="348"/>
      <c r="C159" s="406"/>
      <c r="D159" s="354"/>
      <c r="E159" s="354"/>
      <c r="F159" s="354"/>
      <c r="G159" s="354"/>
      <c r="H159" s="354"/>
    </row>
    <row r="160" spans="1:8" ht="16.5" thickBot="1" x14ac:dyDescent="0.25">
      <c r="A160" s="540" t="s">
        <v>50</v>
      </c>
      <c r="B160" s="541"/>
      <c r="C160" s="541"/>
      <c r="D160" s="314"/>
      <c r="E160" s="314"/>
      <c r="F160" s="541"/>
      <c r="G160" s="541"/>
      <c r="H160" s="573"/>
    </row>
    <row r="161" spans="1:8" ht="30" x14ac:dyDescent="0.2">
      <c r="A161" s="556" t="s">
        <v>116</v>
      </c>
      <c r="B161" s="337">
        <f>B156+1</f>
        <v>148</v>
      </c>
      <c r="C161" s="407" t="s">
        <v>117</v>
      </c>
      <c r="D161" s="408">
        <v>0</v>
      </c>
      <c r="E161" s="408">
        <v>0</v>
      </c>
      <c r="F161" s="408">
        <v>0</v>
      </c>
      <c r="G161" s="408">
        <v>0</v>
      </c>
      <c r="H161" s="319">
        <v>0</v>
      </c>
    </row>
    <row r="162" spans="1:8" ht="30" x14ac:dyDescent="0.2">
      <c r="A162" s="556"/>
      <c r="B162" s="326">
        <f>B161+1</f>
        <v>149</v>
      </c>
      <c r="C162" s="409" t="s">
        <v>118</v>
      </c>
      <c r="D162" s="326">
        <v>5</v>
      </c>
      <c r="E162" s="326">
        <v>5</v>
      </c>
      <c r="F162" s="326">
        <v>5</v>
      </c>
      <c r="G162" s="326">
        <v>5</v>
      </c>
      <c r="H162" s="401">
        <v>5</v>
      </c>
    </row>
    <row r="163" spans="1:8" ht="30" x14ac:dyDescent="0.2">
      <c r="A163" s="556"/>
      <c r="B163" s="326">
        <f t="shared" ref="B163:B187" si="3">B162+1</f>
        <v>150</v>
      </c>
      <c r="C163" s="410" t="s">
        <v>134</v>
      </c>
      <c r="D163" s="369">
        <v>0</v>
      </c>
      <c r="E163" s="369">
        <v>0</v>
      </c>
      <c r="F163" s="369">
        <v>0</v>
      </c>
      <c r="G163" s="369">
        <v>0</v>
      </c>
      <c r="H163" s="324">
        <v>0</v>
      </c>
    </row>
    <row r="164" spans="1:8" ht="30" x14ac:dyDescent="0.2">
      <c r="A164" s="577"/>
      <c r="B164" s="326">
        <f t="shared" si="3"/>
        <v>151</v>
      </c>
      <c r="C164" s="410" t="s">
        <v>119</v>
      </c>
      <c r="D164" s="369">
        <v>0</v>
      </c>
      <c r="E164" s="369">
        <v>0</v>
      </c>
      <c r="F164" s="369">
        <v>0</v>
      </c>
      <c r="G164" s="369">
        <v>0</v>
      </c>
      <c r="H164" s="324">
        <v>0</v>
      </c>
    </row>
    <row r="165" spans="1:8" ht="31.5" x14ac:dyDescent="0.2">
      <c r="A165" s="320" t="s">
        <v>153</v>
      </c>
      <c r="B165" s="326">
        <f t="shared" si="3"/>
        <v>152</v>
      </c>
      <c r="C165" s="322" t="s">
        <v>51</v>
      </c>
      <c r="D165" s="323">
        <v>0</v>
      </c>
      <c r="E165" s="323">
        <v>0</v>
      </c>
      <c r="F165" s="323">
        <v>0</v>
      </c>
      <c r="G165" s="411">
        <v>0</v>
      </c>
      <c r="H165" s="324">
        <v>0</v>
      </c>
    </row>
    <row r="166" spans="1:8" ht="31.5" x14ac:dyDescent="0.2">
      <c r="A166" s="320" t="s">
        <v>9</v>
      </c>
      <c r="B166" s="326">
        <f t="shared" si="3"/>
        <v>153</v>
      </c>
      <c r="C166" s="340" t="s">
        <v>10</v>
      </c>
      <c r="D166" s="323">
        <v>0</v>
      </c>
      <c r="E166" s="323">
        <v>0</v>
      </c>
      <c r="F166" s="323">
        <v>0</v>
      </c>
      <c r="G166" s="411">
        <v>0</v>
      </c>
      <c r="H166" s="324">
        <v>0</v>
      </c>
    </row>
    <row r="167" spans="1:8" ht="30" customHeight="1" x14ac:dyDescent="0.2">
      <c r="A167" s="559" t="s">
        <v>13</v>
      </c>
      <c r="B167" s="326">
        <f t="shared" si="3"/>
        <v>154</v>
      </c>
      <c r="C167" s="412" t="s">
        <v>52</v>
      </c>
      <c r="D167" s="323">
        <v>0</v>
      </c>
      <c r="E167" s="323">
        <v>0</v>
      </c>
      <c r="F167" s="323">
        <v>0</v>
      </c>
      <c r="G167" s="411">
        <v>0</v>
      </c>
      <c r="H167" s="324">
        <v>0</v>
      </c>
    </row>
    <row r="168" spans="1:8" ht="15.75" thickBot="1" x14ac:dyDescent="0.25">
      <c r="A168" s="546"/>
      <c r="B168" s="326">
        <f t="shared" si="3"/>
        <v>155</v>
      </c>
      <c r="C168" s="402" t="s">
        <v>193</v>
      </c>
      <c r="D168" s="366">
        <v>0</v>
      </c>
      <c r="E168" s="366">
        <v>0</v>
      </c>
      <c r="F168" s="366">
        <v>0</v>
      </c>
      <c r="G168" s="329">
        <v>0</v>
      </c>
      <c r="H168" s="324">
        <v>0</v>
      </c>
    </row>
    <row r="169" spans="1:8" x14ac:dyDescent="0.2">
      <c r="A169" s="546"/>
      <c r="B169" s="326">
        <f t="shared" si="3"/>
        <v>156</v>
      </c>
      <c r="C169" s="393" t="s">
        <v>53</v>
      </c>
      <c r="D169" s="333">
        <v>15</v>
      </c>
      <c r="E169" s="333">
        <v>15</v>
      </c>
      <c r="F169" s="413">
        <v>0</v>
      </c>
      <c r="G169" s="414">
        <v>0</v>
      </c>
      <c r="H169" s="324">
        <v>0</v>
      </c>
    </row>
    <row r="170" spans="1:8" ht="15.75" thickBot="1" x14ac:dyDescent="0.25">
      <c r="A170" s="546"/>
      <c r="B170" s="326">
        <f t="shared" si="3"/>
        <v>157</v>
      </c>
      <c r="C170" s="393" t="s">
        <v>54</v>
      </c>
      <c r="D170" s="336">
        <v>20</v>
      </c>
      <c r="E170" s="336">
        <v>20</v>
      </c>
      <c r="F170" s="415">
        <v>20</v>
      </c>
      <c r="G170" s="416">
        <v>20</v>
      </c>
      <c r="H170" s="324">
        <v>0</v>
      </c>
    </row>
    <row r="171" spans="1:8" ht="30" x14ac:dyDescent="0.2">
      <c r="A171" s="546"/>
      <c r="B171" s="326">
        <f t="shared" si="3"/>
        <v>158</v>
      </c>
      <c r="C171" s="393" t="s">
        <v>55</v>
      </c>
      <c r="D171" s="318">
        <v>0</v>
      </c>
      <c r="E171" s="318">
        <v>0</v>
      </c>
      <c r="F171" s="323">
        <v>0</v>
      </c>
      <c r="G171" s="411">
        <v>0</v>
      </c>
      <c r="H171" s="324">
        <v>0</v>
      </c>
    </row>
    <row r="172" spans="1:8" ht="30" x14ac:dyDescent="0.2">
      <c r="A172" s="546"/>
      <c r="B172" s="326">
        <f t="shared" si="3"/>
        <v>159</v>
      </c>
      <c r="C172" s="417" t="s">
        <v>245</v>
      </c>
      <c r="D172" s="321">
        <v>10</v>
      </c>
      <c r="E172" s="321">
        <v>10</v>
      </c>
      <c r="F172" s="321">
        <v>10</v>
      </c>
      <c r="G172" s="411">
        <v>0</v>
      </c>
      <c r="H172" s="324">
        <v>0</v>
      </c>
    </row>
    <row r="173" spans="1:8" ht="30" x14ac:dyDescent="0.2">
      <c r="A173" s="546"/>
      <c r="B173" s="326">
        <f t="shared" si="3"/>
        <v>160</v>
      </c>
      <c r="C173" s="412" t="s">
        <v>152</v>
      </c>
      <c r="D173" s="418">
        <v>5</v>
      </c>
      <c r="E173" s="419">
        <v>5</v>
      </c>
      <c r="F173" s="318">
        <v>0</v>
      </c>
      <c r="G173" s="420">
        <v>0</v>
      </c>
      <c r="H173" s="324">
        <v>0</v>
      </c>
    </row>
    <row r="174" spans="1:8" ht="30" x14ac:dyDescent="0.2">
      <c r="A174" s="546"/>
      <c r="B174" s="326">
        <f t="shared" si="3"/>
        <v>161</v>
      </c>
      <c r="C174" s="402" t="s">
        <v>123</v>
      </c>
      <c r="D174" s="323">
        <v>0</v>
      </c>
      <c r="E174" s="323">
        <v>0</v>
      </c>
      <c r="F174" s="323">
        <v>0</v>
      </c>
      <c r="G174" s="411">
        <v>0</v>
      </c>
      <c r="H174" s="324">
        <v>0</v>
      </c>
    </row>
    <row r="175" spans="1:8" x14ac:dyDescent="0.2">
      <c r="A175" s="546"/>
      <c r="B175" s="326">
        <f t="shared" si="3"/>
        <v>162</v>
      </c>
      <c r="C175" s="402" t="s">
        <v>49</v>
      </c>
      <c r="D175" s="323">
        <v>0</v>
      </c>
      <c r="E175" s="323">
        <v>0</v>
      </c>
      <c r="F175" s="323">
        <v>0</v>
      </c>
      <c r="G175" s="411">
        <v>0</v>
      </c>
      <c r="H175" s="324">
        <v>0</v>
      </c>
    </row>
    <row r="176" spans="1:8" x14ac:dyDescent="0.2">
      <c r="A176" s="546"/>
      <c r="B176" s="326">
        <f t="shared" si="3"/>
        <v>163</v>
      </c>
      <c r="C176" s="412" t="s">
        <v>56</v>
      </c>
      <c r="D176" s="323">
        <v>0</v>
      </c>
      <c r="E176" s="323">
        <v>0</v>
      </c>
      <c r="F176" s="323">
        <v>0</v>
      </c>
      <c r="G176" s="411">
        <v>0</v>
      </c>
      <c r="H176" s="324">
        <v>0</v>
      </c>
    </row>
    <row r="177" spans="1:8" ht="30" x14ac:dyDescent="0.2">
      <c r="A177" s="546"/>
      <c r="B177" s="326">
        <f t="shared" si="3"/>
        <v>164</v>
      </c>
      <c r="C177" s="421" t="s">
        <v>57</v>
      </c>
      <c r="D177" s="323">
        <v>0</v>
      </c>
      <c r="E177" s="323">
        <v>0</v>
      </c>
      <c r="F177" s="323">
        <v>0</v>
      </c>
      <c r="G177" s="411">
        <v>0</v>
      </c>
      <c r="H177" s="324">
        <v>0</v>
      </c>
    </row>
    <row r="178" spans="1:8" x14ac:dyDescent="0.2">
      <c r="A178" s="546"/>
      <c r="B178" s="326">
        <f t="shared" si="3"/>
        <v>165</v>
      </c>
      <c r="C178" s="412" t="s">
        <v>58</v>
      </c>
      <c r="D178" s="326">
        <v>15</v>
      </c>
      <c r="E178" s="326">
        <v>15</v>
      </c>
      <c r="F178" s="326">
        <v>15</v>
      </c>
      <c r="G178" s="422">
        <v>15</v>
      </c>
      <c r="H178" s="327">
        <v>15</v>
      </c>
    </row>
    <row r="179" spans="1:8" x14ac:dyDescent="0.2">
      <c r="A179" s="546"/>
      <c r="B179" s="326">
        <f t="shared" si="3"/>
        <v>166</v>
      </c>
      <c r="C179" s="402" t="s">
        <v>120</v>
      </c>
      <c r="D179" s="326">
        <v>10</v>
      </c>
      <c r="E179" s="326">
        <v>10</v>
      </c>
      <c r="F179" s="326">
        <v>10</v>
      </c>
      <c r="G179" s="422">
        <v>10</v>
      </c>
      <c r="H179" s="327">
        <v>10</v>
      </c>
    </row>
    <row r="180" spans="1:8" x14ac:dyDescent="0.2">
      <c r="A180" s="546"/>
      <c r="B180" s="326">
        <f t="shared" si="3"/>
        <v>167</v>
      </c>
      <c r="C180" s="412" t="s">
        <v>59</v>
      </c>
      <c r="D180" s="323">
        <v>0</v>
      </c>
      <c r="E180" s="323">
        <v>0</v>
      </c>
      <c r="F180" s="323">
        <v>0</v>
      </c>
      <c r="G180" s="411">
        <v>0</v>
      </c>
      <c r="H180" s="324">
        <v>0</v>
      </c>
    </row>
    <row r="181" spans="1:8" x14ac:dyDescent="0.2">
      <c r="A181" s="546"/>
      <c r="B181" s="326">
        <f t="shared" si="3"/>
        <v>168</v>
      </c>
      <c r="C181" s="423" t="s">
        <v>133</v>
      </c>
      <c r="D181" s="337">
        <v>5</v>
      </c>
      <c r="E181" s="337">
        <v>5</v>
      </c>
      <c r="F181" s="323">
        <v>0</v>
      </c>
      <c r="G181" s="411">
        <v>0</v>
      </c>
      <c r="H181" s="324">
        <v>0</v>
      </c>
    </row>
    <row r="182" spans="1:8" x14ac:dyDescent="0.2">
      <c r="A182" s="567"/>
      <c r="B182" s="326">
        <f t="shared" si="3"/>
        <v>169</v>
      </c>
      <c r="C182" s="412" t="s">
        <v>60</v>
      </c>
      <c r="D182" s="318">
        <v>0</v>
      </c>
      <c r="E182" s="318">
        <v>0</v>
      </c>
      <c r="F182" s="318">
        <v>0</v>
      </c>
      <c r="G182" s="424">
        <v>0</v>
      </c>
      <c r="H182" s="324">
        <v>0</v>
      </c>
    </row>
    <row r="183" spans="1:8" ht="15.75" x14ac:dyDescent="0.2">
      <c r="A183" s="425"/>
      <c r="B183" s="326">
        <f t="shared" si="3"/>
        <v>170</v>
      </c>
      <c r="C183" s="412" t="s">
        <v>248</v>
      </c>
      <c r="D183" s="337">
        <v>5</v>
      </c>
      <c r="E183" s="337">
        <v>5</v>
      </c>
      <c r="F183" s="337">
        <v>5</v>
      </c>
      <c r="G183" s="337">
        <v>5</v>
      </c>
      <c r="H183" s="327">
        <v>5</v>
      </c>
    </row>
    <row r="184" spans="1:8" ht="15.75" x14ac:dyDescent="0.2">
      <c r="A184" s="425"/>
      <c r="B184" s="326">
        <f t="shared" si="3"/>
        <v>171</v>
      </c>
      <c r="C184" s="412" t="s">
        <v>249</v>
      </c>
      <c r="D184" s="337">
        <v>5</v>
      </c>
      <c r="E184" s="337">
        <v>5</v>
      </c>
      <c r="F184" s="337">
        <v>5</v>
      </c>
      <c r="G184" s="337">
        <v>5</v>
      </c>
      <c r="H184" s="327">
        <v>5</v>
      </c>
    </row>
    <row r="185" spans="1:8" ht="30" x14ac:dyDescent="0.2">
      <c r="A185" s="559" t="s">
        <v>20</v>
      </c>
      <c r="B185" s="326">
        <f t="shared" si="3"/>
        <v>172</v>
      </c>
      <c r="C185" s="412" t="s">
        <v>226</v>
      </c>
      <c r="D185" s="337">
        <v>5</v>
      </c>
      <c r="E185" s="337">
        <v>5</v>
      </c>
      <c r="F185" s="337">
        <v>5</v>
      </c>
      <c r="G185" s="337">
        <v>5</v>
      </c>
      <c r="H185" s="327">
        <v>5</v>
      </c>
    </row>
    <row r="186" spans="1:8" x14ac:dyDescent="0.2">
      <c r="A186" s="546"/>
      <c r="B186" s="326">
        <f t="shared" si="3"/>
        <v>173</v>
      </c>
      <c r="C186" s="412" t="s">
        <v>61</v>
      </c>
      <c r="D186" s="323">
        <v>0</v>
      </c>
      <c r="E186" s="323">
        <v>0</v>
      </c>
      <c r="F186" s="323">
        <v>0</v>
      </c>
      <c r="G186" s="411">
        <v>0</v>
      </c>
      <c r="H186" s="324">
        <v>0</v>
      </c>
    </row>
    <row r="187" spans="1:8" ht="15.75" thickBot="1" x14ac:dyDescent="0.25">
      <c r="A187" s="547"/>
      <c r="B187" s="346">
        <f t="shared" si="3"/>
        <v>174</v>
      </c>
      <c r="C187" s="426" t="s">
        <v>183</v>
      </c>
      <c r="D187" s="342">
        <v>5</v>
      </c>
      <c r="E187" s="342">
        <v>5</v>
      </c>
      <c r="F187" s="427">
        <v>0</v>
      </c>
      <c r="G187" s="428">
        <v>0</v>
      </c>
      <c r="H187" s="429">
        <v>0</v>
      </c>
    </row>
    <row r="188" spans="1:8" ht="16.5" thickBot="1" x14ac:dyDescent="0.25">
      <c r="A188" s="347"/>
      <c r="B188" s="348"/>
      <c r="C188" s="349" t="str">
        <f>'1 estrella'!C198</f>
        <v>Ítems obligatoris (0 punts) servei</v>
      </c>
      <c r="D188" s="350">
        <f>'1 estrella'!D198</f>
        <v>15</v>
      </c>
      <c r="E188" s="350">
        <f>'2 estrelles'!D198</f>
        <v>15</v>
      </c>
      <c r="F188" s="350">
        <f>'3 estrelles'!D198</f>
        <v>19</v>
      </c>
      <c r="G188" s="350">
        <f>'4 estrelles'!D198</f>
        <v>20</v>
      </c>
      <c r="H188" s="350">
        <f>'5 estrelles'!D198</f>
        <v>21</v>
      </c>
    </row>
    <row r="189" spans="1:8" ht="16.5" thickBot="1" x14ac:dyDescent="0.25">
      <c r="A189" s="347"/>
      <c r="B189" s="348"/>
      <c r="C189" s="351" t="str">
        <f>'1 estrella'!C202</f>
        <v>Màxim punts que és possible aconseguir servei</v>
      </c>
      <c r="D189" s="352">
        <f>'1 estrella'!D202</f>
        <v>90</v>
      </c>
      <c r="E189" s="352">
        <f>'2 estrelles'!D202</f>
        <v>90</v>
      </c>
      <c r="F189" s="352">
        <f>'3 estrelles'!D202</f>
        <v>75</v>
      </c>
      <c r="G189" s="352">
        <f>'4 estrelles'!D202</f>
        <v>65</v>
      </c>
      <c r="H189" s="352">
        <f>'5 estrelles'!D202</f>
        <v>45</v>
      </c>
    </row>
    <row r="190" spans="1:8" ht="16.5" thickBot="1" x14ac:dyDescent="0.25">
      <c r="A190" s="347"/>
      <c r="B190" s="348"/>
      <c r="C190" s="406"/>
      <c r="D190" s="354"/>
      <c r="E190" s="354"/>
      <c r="F190" s="354"/>
      <c r="G190" s="354"/>
      <c r="H190" s="354"/>
    </row>
    <row r="191" spans="1:8" ht="16.5" thickBot="1" x14ac:dyDescent="0.25">
      <c r="A191" s="540" t="s">
        <v>62</v>
      </c>
      <c r="B191" s="541"/>
      <c r="C191" s="541"/>
      <c r="D191" s="314"/>
      <c r="E191" s="314"/>
      <c r="F191" s="541"/>
      <c r="G191" s="541"/>
      <c r="H191" s="541"/>
    </row>
    <row r="192" spans="1:8" ht="30" x14ac:dyDescent="0.2">
      <c r="A192" s="546" t="s">
        <v>154</v>
      </c>
      <c r="B192" s="316">
        <f>B187+1</f>
        <v>175</v>
      </c>
      <c r="C192" s="430" t="s">
        <v>63</v>
      </c>
      <c r="D192" s="419">
        <v>5</v>
      </c>
      <c r="E192" s="337">
        <v>5</v>
      </c>
      <c r="F192" s="337">
        <v>5</v>
      </c>
      <c r="G192" s="424">
        <v>0</v>
      </c>
      <c r="H192" s="360">
        <v>0</v>
      </c>
    </row>
    <row r="193" spans="1:8" ht="30" x14ac:dyDescent="0.2">
      <c r="A193" s="546"/>
      <c r="B193" s="321">
        <f>B192+1</f>
        <v>176</v>
      </c>
      <c r="C193" s="412" t="s">
        <v>327</v>
      </c>
      <c r="D193" s="431">
        <v>10</v>
      </c>
      <c r="E193" s="431">
        <v>10</v>
      </c>
      <c r="F193" s="431">
        <v>10</v>
      </c>
      <c r="G193" s="432">
        <v>10</v>
      </c>
      <c r="H193" s="433">
        <v>10</v>
      </c>
    </row>
    <row r="194" spans="1:8" x14ac:dyDescent="0.2">
      <c r="A194" s="546"/>
      <c r="B194" s="321">
        <f t="shared" ref="B194:B199" si="4">B193+1</f>
        <v>177</v>
      </c>
      <c r="C194" s="412" t="s">
        <v>65</v>
      </c>
      <c r="D194" s="434">
        <v>10</v>
      </c>
      <c r="E194" s="431">
        <v>10</v>
      </c>
      <c r="F194" s="431">
        <v>10</v>
      </c>
      <c r="G194" s="432">
        <v>10</v>
      </c>
      <c r="H194" s="433">
        <v>10</v>
      </c>
    </row>
    <row r="195" spans="1:8" x14ac:dyDescent="0.2">
      <c r="A195" s="546"/>
      <c r="B195" s="321">
        <f t="shared" si="4"/>
        <v>178</v>
      </c>
      <c r="C195" s="412" t="s">
        <v>328</v>
      </c>
      <c r="D195" s="434">
        <v>10</v>
      </c>
      <c r="E195" s="431">
        <v>10</v>
      </c>
      <c r="F195" s="431">
        <v>10</v>
      </c>
      <c r="G195" s="432">
        <v>10</v>
      </c>
      <c r="H195" s="433">
        <v>10</v>
      </c>
    </row>
    <row r="196" spans="1:8" x14ac:dyDescent="0.2">
      <c r="A196" s="546"/>
      <c r="B196" s="321">
        <f t="shared" si="4"/>
        <v>179</v>
      </c>
      <c r="C196" s="412" t="s">
        <v>329</v>
      </c>
      <c r="D196" s="434">
        <v>20</v>
      </c>
      <c r="E196" s="431">
        <v>20</v>
      </c>
      <c r="F196" s="431">
        <v>20</v>
      </c>
      <c r="G196" s="432">
        <v>20</v>
      </c>
      <c r="H196" s="433">
        <v>20</v>
      </c>
    </row>
    <row r="197" spans="1:8" x14ac:dyDescent="0.2">
      <c r="A197" s="546"/>
      <c r="B197" s="321">
        <f t="shared" si="4"/>
        <v>180</v>
      </c>
      <c r="C197" s="412" t="s">
        <v>330</v>
      </c>
      <c r="D197" s="434">
        <v>20</v>
      </c>
      <c r="E197" s="431">
        <v>20</v>
      </c>
      <c r="F197" s="431">
        <v>20</v>
      </c>
      <c r="G197" s="432">
        <v>20</v>
      </c>
      <c r="H197" s="433">
        <v>20</v>
      </c>
    </row>
    <row r="198" spans="1:8" ht="32.25" x14ac:dyDescent="0.2">
      <c r="A198" s="546"/>
      <c r="B198" s="321">
        <f t="shared" si="4"/>
        <v>181</v>
      </c>
      <c r="C198" s="412" t="s">
        <v>331</v>
      </c>
      <c r="D198" s="434">
        <v>10</v>
      </c>
      <c r="E198" s="431">
        <v>10</v>
      </c>
      <c r="F198" s="431">
        <v>10</v>
      </c>
      <c r="G198" s="432">
        <v>10</v>
      </c>
      <c r="H198" s="433">
        <v>10</v>
      </c>
    </row>
    <row r="199" spans="1:8" x14ac:dyDescent="0.2">
      <c r="A199" s="546"/>
      <c r="B199" s="435">
        <f t="shared" si="4"/>
        <v>182</v>
      </c>
      <c r="C199" s="436" t="s">
        <v>66</v>
      </c>
      <c r="D199" s="437">
        <v>10</v>
      </c>
      <c r="E199" s="438">
        <v>10</v>
      </c>
      <c r="F199" s="438">
        <v>10</v>
      </c>
      <c r="G199" s="439">
        <v>10</v>
      </c>
      <c r="H199" s="440">
        <v>10</v>
      </c>
    </row>
    <row r="200" spans="1:8" ht="16.5" thickBot="1" x14ac:dyDescent="0.25">
      <c r="A200" s="441" t="s">
        <v>20</v>
      </c>
      <c r="B200" s="342">
        <f>B199+1</f>
        <v>183</v>
      </c>
      <c r="C200" s="442" t="s">
        <v>64</v>
      </c>
      <c r="D200" s="443">
        <v>5</v>
      </c>
      <c r="E200" s="444">
        <v>5</v>
      </c>
      <c r="F200" s="444">
        <v>5</v>
      </c>
      <c r="G200" s="445">
        <v>5</v>
      </c>
      <c r="H200" s="446">
        <v>5</v>
      </c>
    </row>
    <row r="201" spans="1:8" ht="16.5" thickBot="1" x14ac:dyDescent="0.25">
      <c r="A201" s="347"/>
      <c r="B201" s="348"/>
      <c r="C201" s="349" t="str">
        <f>'1 estrella'!C216</f>
        <v>Ítems obligatoris (0 punts) oci</v>
      </c>
      <c r="D201" s="350">
        <f>'1 estrella'!D216</f>
        <v>0</v>
      </c>
      <c r="E201" s="350">
        <f>'2 estrelles'!D216</f>
        <v>0</v>
      </c>
      <c r="F201" s="350">
        <f>'3 estrelles'!D216</f>
        <v>0</v>
      </c>
      <c r="G201" s="350">
        <f>'4 estrelles'!D216</f>
        <v>1</v>
      </c>
      <c r="H201" s="350">
        <f>'5 estrelles'!D216</f>
        <v>1</v>
      </c>
    </row>
    <row r="202" spans="1:8" ht="16.5" thickBot="1" x14ac:dyDescent="0.25">
      <c r="A202" s="347"/>
      <c r="B202" s="348"/>
      <c r="C202" s="351" t="str">
        <f>'1 estrella'!C220</f>
        <v>Màxim punts que és possible aconseguir oci</v>
      </c>
      <c r="D202" s="352">
        <f>'1 estrella'!D220</f>
        <v>100</v>
      </c>
      <c r="E202" s="352">
        <f>'2 estrelles'!D220</f>
        <v>100</v>
      </c>
      <c r="F202" s="352">
        <f>'3 estrelles'!D220</f>
        <v>100</v>
      </c>
      <c r="G202" s="352">
        <f>'4 estrelles'!D220</f>
        <v>95</v>
      </c>
      <c r="H202" s="352">
        <f>'5 estrelles'!D220</f>
        <v>95</v>
      </c>
    </row>
    <row r="203" spans="1:8" ht="16.5" thickBot="1" x14ac:dyDescent="0.3">
      <c r="A203" s="447"/>
      <c r="B203" s="448"/>
      <c r="C203" s="449"/>
      <c r="D203" s="450"/>
      <c r="E203" s="451"/>
      <c r="F203" s="451"/>
      <c r="G203" s="451"/>
      <c r="H203" s="450"/>
    </row>
    <row r="204" spans="1:8" ht="15.75" customHeight="1" thickBot="1" x14ac:dyDescent="0.25">
      <c r="A204" s="540" t="s">
        <v>124</v>
      </c>
      <c r="B204" s="541"/>
      <c r="C204" s="541"/>
      <c r="D204" s="314"/>
      <c r="E204" s="314"/>
      <c r="F204" s="541"/>
      <c r="G204" s="541"/>
      <c r="H204" s="541"/>
    </row>
    <row r="205" spans="1:8" ht="30" x14ac:dyDescent="0.2">
      <c r="A205" s="546"/>
      <c r="B205" s="316">
        <f>B200+1</f>
        <v>184</v>
      </c>
      <c r="C205" s="430" t="s">
        <v>317</v>
      </c>
      <c r="D205" s="424">
        <v>0</v>
      </c>
      <c r="E205" s="424">
        <v>0</v>
      </c>
      <c r="F205" s="318">
        <v>0</v>
      </c>
      <c r="G205" s="318">
        <v>0</v>
      </c>
      <c r="H205" s="360">
        <v>0</v>
      </c>
    </row>
    <row r="206" spans="1:8" ht="75" x14ac:dyDescent="0.2">
      <c r="A206" s="546"/>
      <c r="B206" s="321">
        <f>B205+1</f>
        <v>185</v>
      </c>
      <c r="C206" s="412" t="s">
        <v>318</v>
      </c>
      <c r="D206" s="411">
        <v>0</v>
      </c>
      <c r="E206" s="411">
        <v>0</v>
      </c>
      <c r="F206" s="323">
        <v>0</v>
      </c>
      <c r="G206" s="323">
        <v>0</v>
      </c>
      <c r="H206" s="324">
        <v>0</v>
      </c>
    </row>
    <row r="207" spans="1:8" ht="30" x14ac:dyDescent="0.2">
      <c r="A207" s="546"/>
      <c r="B207" s="321">
        <f t="shared" ref="B207:B208" si="5">B206+1</f>
        <v>186</v>
      </c>
      <c r="C207" s="412" t="s">
        <v>67</v>
      </c>
      <c r="D207" s="422">
        <v>20</v>
      </c>
      <c r="E207" s="422">
        <v>20</v>
      </c>
      <c r="F207" s="326">
        <v>20</v>
      </c>
      <c r="G207" s="326">
        <v>20</v>
      </c>
      <c r="H207" s="327">
        <v>20</v>
      </c>
    </row>
    <row r="208" spans="1:8" ht="30" x14ac:dyDescent="0.2">
      <c r="A208" s="546"/>
      <c r="B208" s="321">
        <f t="shared" si="5"/>
        <v>187</v>
      </c>
      <c r="C208" s="412" t="s">
        <v>166</v>
      </c>
      <c r="D208" s="411">
        <v>0</v>
      </c>
      <c r="E208" s="411">
        <v>0</v>
      </c>
      <c r="F208" s="323">
        <v>0</v>
      </c>
      <c r="G208" s="323">
        <v>0</v>
      </c>
      <c r="H208" s="324">
        <v>0</v>
      </c>
    </row>
    <row r="209" spans="1:8" ht="30.75" thickBot="1" x14ac:dyDescent="0.25">
      <c r="A209" s="547"/>
      <c r="B209" s="342">
        <f>B208+1</f>
        <v>188</v>
      </c>
      <c r="C209" s="442" t="s">
        <v>168</v>
      </c>
      <c r="D209" s="452">
        <v>5</v>
      </c>
      <c r="E209" s="452">
        <v>5</v>
      </c>
      <c r="F209" s="346">
        <v>5</v>
      </c>
      <c r="G209" s="346">
        <v>5</v>
      </c>
      <c r="H209" s="344">
        <v>5</v>
      </c>
    </row>
    <row r="210" spans="1:8" ht="32.25" thickBot="1" x14ac:dyDescent="0.25">
      <c r="A210" s="347"/>
      <c r="B210" s="348"/>
      <c r="C210" s="349" t="str">
        <f>'1 estrella'!C230</f>
        <v>Ítems obligatoris (0 punts) eines d'assegurament d'atenció al client</v>
      </c>
      <c r="D210" s="350">
        <f>'1 estrella'!D230</f>
        <v>3</v>
      </c>
      <c r="E210" s="350">
        <f>'2 estrelles'!D230</f>
        <v>3</v>
      </c>
      <c r="F210" s="350">
        <f>'3 estrelles'!D230</f>
        <v>3</v>
      </c>
      <c r="G210" s="350">
        <f>'4 estrelles'!D230</f>
        <v>3</v>
      </c>
      <c r="H210" s="350">
        <f>'5 estrelles'!D230</f>
        <v>3</v>
      </c>
    </row>
    <row r="211" spans="1:8" ht="30.75" thickBot="1" x14ac:dyDescent="0.25">
      <c r="A211" s="347"/>
      <c r="B211" s="348"/>
      <c r="C211" s="351" t="str">
        <f>'1 estrella'!C234</f>
        <v>Màxim punts que és possible aconseguir eines d'assegurament d'atenció al client</v>
      </c>
      <c r="D211" s="352">
        <f>'1 estrella'!D234</f>
        <v>25</v>
      </c>
      <c r="E211" s="352">
        <f>'2 estrelles'!D234</f>
        <v>25</v>
      </c>
      <c r="F211" s="352">
        <f>'3 estrelles'!D234</f>
        <v>25</v>
      </c>
      <c r="G211" s="352">
        <f>'4 estrelles'!D234</f>
        <v>25</v>
      </c>
      <c r="H211" s="352">
        <f>'5 estrelles'!D234</f>
        <v>25</v>
      </c>
    </row>
    <row r="212" spans="1:8" ht="16.5" thickBot="1" x14ac:dyDescent="0.25">
      <c r="A212" s="453"/>
      <c r="B212" s="454"/>
      <c r="C212" s="455"/>
      <c r="D212" s="456"/>
      <c r="E212" s="456"/>
      <c r="F212" s="456"/>
      <c r="G212" s="456"/>
      <c r="H212" s="456"/>
    </row>
    <row r="213" spans="1:8" ht="15.75" customHeight="1" thickBot="1" x14ac:dyDescent="0.25">
      <c r="A213" s="540" t="s">
        <v>258</v>
      </c>
      <c r="B213" s="541"/>
      <c r="C213" s="541"/>
      <c r="D213" s="314"/>
      <c r="E213" s="314"/>
      <c r="F213" s="541"/>
      <c r="G213" s="541"/>
      <c r="H213" s="541"/>
    </row>
    <row r="214" spans="1:8" ht="16.5" thickBot="1" x14ac:dyDescent="0.25">
      <c r="A214" s="553" t="s">
        <v>262</v>
      </c>
      <c r="B214" s="554"/>
      <c r="C214" s="554"/>
      <c r="D214" s="554"/>
      <c r="E214" s="457"/>
      <c r="F214" s="457"/>
      <c r="G214" s="457"/>
      <c r="H214" s="458"/>
    </row>
    <row r="215" spans="1:8" x14ac:dyDescent="0.2">
      <c r="A215" s="555" t="s">
        <v>79</v>
      </c>
      <c r="B215" s="459">
        <f>B209+1</f>
        <v>189</v>
      </c>
      <c r="C215" s="460" t="s">
        <v>228</v>
      </c>
      <c r="D215" s="461">
        <v>0</v>
      </c>
      <c r="E215" s="462">
        <v>0</v>
      </c>
      <c r="F215" s="462">
        <v>0</v>
      </c>
      <c r="G215" s="462">
        <v>0</v>
      </c>
      <c r="H215" s="463">
        <v>0</v>
      </c>
    </row>
    <row r="216" spans="1:8" ht="60" x14ac:dyDescent="0.2">
      <c r="A216" s="556"/>
      <c r="B216" s="464">
        <f>B215+1</f>
        <v>190</v>
      </c>
      <c r="C216" s="465" t="s">
        <v>230</v>
      </c>
      <c r="D216" s="466">
        <v>0</v>
      </c>
      <c r="E216" s="462">
        <v>0</v>
      </c>
      <c r="F216" s="462">
        <v>0</v>
      </c>
      <c r="G216" s="462">
        <v>0</v>
      </c>
      <c r="H216" s="463">
        <v>0</v>
      </c>
    </row>
    <row r="217" spans="1:8" ht="45" x14ac:dyDescent="0.2">
      <c r="A217" s="556"/>
      <c r="B217" s="464">
        <f t="shared" ref="B217:B219" si="6">B216+1</f>
        <v>191</v>
      </c>
      <c r="C217" s="467" t="s">
        <v>227</v>
      </c>
      <c r="D217" s="468">
        <v>0</v>
      </c>
      <c r="E217" s="469">
        <v>0</v>
      </c>
      <c r="F217" s="469">
        <v>0</v>
      </c>
      <c r="G217" s="469">
        <v>0</v>
      </c>
      <c r="H217" s="470">
        <v>0</v>
      </c>
    </row>
    <row r="218" spans="1:8" ht="30" x14ac:dyDescent="0.2">
      <c r="A218" s="556"/>
      <c r="B218" s="464">
        <f t="shared" si="6"/>
        <v>192</v>
      </c>
      <c r="C218" s="471" t="s">
        <v>169</v>
      </c>
      <c r="D218" s="468">
        <v>0</v>
      </c>
      <c r="E218" s="469">
        <v>0</v>
      </c>
      <c r="F218" s="469">
        <v>0</v>
      </c>
      <c r="G218" s="469">
        <v>0</v>
      </c>
      <c r="H218" s="470">
        <v>0</v>
      </c>
    </row>
    <row r="219" spans="1:8" ht="30.75" thickBot="1" x14ac:dyDescent="0.25">
      <c r="A219" s="557"/>
      <c r="B219" s="464">
        <f t="shared" si="6"/>
        <v>193</v>
      </c>
      <c r="C219" s="472" t="s">
        <v>174</v>
      </c>
      <c r="D219" s="427">
        <v>0</v>
      </c>
      <c r="E219" s="427">
        <v>0</v>
      </c>
      <c r="F219" s="427">
        <v>0</v>
      </c>
      <c r="G219" s="427">
        <v>0</v>
      </c>
      <c r="H219" s="429">
        <v>0</v>
      </c>
    </row>
    <row r="220" spans="1:8" ht="16.5" thickBot="1" x14ac:dyDescent="0.25">
      <c r="A220" s="542" t="s">
        <v>263</v>
      </c>
      <c r="B220" s="539"/>
      <c r="C220" s="539"/>
      <c r="D220" s="539"/>
      <c r="E220" s="473"/>
      <c r="F220" s="473"/>
      <c r="G220" s="473"/>
      <c r="H220" s="474"/>
    </row>
    <row r="221" spans="1:8" ht="45.75" thickBot="1" x14ac:dyDescent="0.25">
      <c r="A221" s="551" t="s">
        <v>109</v>
      </c>
      <c r="B221" s="464">
        <f>B219+1</f>
        <v>194</v>
      </c>
      <c r="C221" s="475" t="s">
        <v>229</v>
      </c>
      <c r="D221" s="476">
        <v>0</v>
      </c>
      <c r="E221" s="477">
        <v>0</v>
      </c>
      <c r="F221" s="477">
        <v>0</v>
      </c>
      <c r="G221" s="477">
        <v>0</v>
      </c>
      <c r="H221" s="478">
        <v>0</v>
      </c>
    </row>
    <row r="222" spans="1:8" ht="30.75" thickBot="1" x14ac:dyDescent="0.25">
      <c r="A222" s="552"/>
      <c r="B222" s="479">
        <f>B221+1</f>
        <v>195</v>
      </c>
      <c r="C222" s="480" t="s">
        <v>169</v>
      </c>
      <c r="D222" s="481">
        <v>0</v>
      </c>
      <c r="E222" s="482">
        <v>0</v>
      </c>
      <c r="F222" s="482">
        <v>0</v>
      </c>
      <c r="G222" s="482">
        <v>0</v>
      </c>
      <c r="H222" s="483">
        <v>0</v>
      </c>
    </row>
    <row r="223" spans="1:8" ht="16.5" thickBot="1" x14ac:dyDescent="0.25">
      <c r="A223" s="347"/>
      <c r="B223" s="347"/>
      <c r="C223" s="349" t="str">
        <f>'1 estrella'!C248</f>
        <v>Ítems obligatoris (0 punts) apartaments</v>
      </c>
      <c r="D223" s="350">
        <f>'1 estrella'!D248</f>
        <v>5</v>
      </c>
      <c r="E223" s="350">
        <f>'2 estrelles'!D248</f>
        <v>5</v>
      </c>
      <c r="F223" s="350">
        <f>'3 estrelles'!D248</f>
        <v>5</v>
      </c>
      <c r="G223" s="350">
        <f>'4 estrelles'!D248</f>
        <v>5</v>
      </c>
      <c r="H223" s="350">
        <f>'5 estrelles'!D248</f>
        <v>5</v>
      </c>
    </row>
    <row r="224" spans="1:8" ht="16.5" thickBot="1" x14ac:dyDescent="0.25">
      <c r="A224" s="347"/>
      <c r="B224" s="347"/>
      <c r="C224" s="349" t="str">
        <f>'1 estrella'!C252</f>
        <v>Ítems obligatoris (0 punts) estudis</v>
      </c>
      <c r="D224" s="350">
        <f>'1 estrella'!D252</f>
        <v>2</v>
      </c>
      <c r="E224" s="350">
        <f>'2 estrelles'!D252</f>
        <v>2</v>
      </c>
      <c r="F224" s="350">
        <f>'3 estrelles'!D252</f>
        <v>2</v>
      </c>
      <c r="G224" s="350">
        <f>'4 estrelles'!D252</f>
        <v>2</v>
      </c>
      <c r="H224" s="350">
        <f>'5 estrelles'!D252</f>
        <v>2</v>
      </c>
    </row>
    <row r="225" spans="1:8" ht="16.5" thickBot="1" x14ac:dyDescent="0.3">
      <c r="A225" s="484"/>
      <c r="B225" s="484"/>
      <c r="C225" s="485"/>
      <c r="D225" s="486"/>
      <c r="E225" s="486"/>
      <c r="F225" s="486"/>
      <c r="G225" s="486"/>
      <c r="H225" s="486"/>
    </row>
    <row r="226" spans="1:8" ht="15.75" customHeight="1" thickBot="1" x14ac:dyDescent="0.25">
      <c r="A226" s="540" t="s">
        <v>125</v>
      </c>
      <c r="B226" s="541"/>
      <c r="C226" s="541"/>
      <c r="D226" s="314"/>
      <c r="E226" s="314"/>
      <c r="F226" s="541"/>
      <c r="G226" s="541"/>
      <c r="H226" s="541"/>
    </row>
    <row r="227" spans="1:8" ht="16.5" thickBot="1" x14ac:dyDescent="0.25">
      <c r="A227" s="542" t="s">
        <v>313</v>
      </c>
      <c r="B227" s="539"/>
      <c r="C227" s="539"/>
      <c r="D227" s="539"/>
      <c r="E227" s="539"/>
      <c r="F227" s="539"/>
      <c r="G227" s="539"/>
      <c r="H227" s="543"/>
    </row>
    <row r="228" spans="1:8" ht="45" x14ac:dyDescent="0.2">
      <c r="A228" s="544"/>
      <c r="B228" s="464">
        <f>B222+1</f>
        <v>196</v>
      </c>
      <c r="C228" s="487" t="s">
        <v>107</v>
      </c>
      <c r="D228" s="466">
        <v>0</v>
      </c>
      <c r="E228" s="462">
        <v>0</v>
      </c>
      <c r="F228" s="462">
        <v>0</v>
      </c>
      <c r="G228" s="462">
        <v>0</v>
      </c>
      <c r="H228" s="463">
        <v>0</v>
      </c>
    </row>
    <row r="229" spans="1:8" ht="30" x14ac:dyDescent="0.2">
      <c r="A229" s="544"/>
      <c r="B229" s="488">
        <f>B228+1</f>
        <v>197</v>
      </c>
      <c r="C229" s="489" t="s">
        <v>108</v>
      </c>
      <c r="D229" s="468">
        <v>0</v>
      </c>
      <c r="E229" s="469">
        <v>0</v>
      </c>
      <c r="F229" s="469">
        <v>0</v>
      </c>
      <c r="G229" s="469">
        <v>0</v>
      </c>
      <c r="H229" s="470">
        <v>0</v>
      </c>
    </row>
    <row r="230" spans="1:8" ht="30" x14ac:dyDescent="0.2">
      <c r="A230" s="544"/>
      <c r="B230" s="488">
        <f>B229+1</f>
        <v>198</v>
      </c>
      <c r="C230" s="489" t="s">
        <v>184</v>
      </c>
      <c r="D230" s="468">
        <v>0</v>
      </c>
      <c r="E230" s="469">
        <v>0</v>
      </c>
      <c r="F230" s="469">
        <v>0</v>
      </c>
      <c r="G230" s="469">
        <v>0</v>
      </c>
      <c r="H230" s="470">
        <v>0</v>
      </c>
    </row>
    <row r="231" spans="1:8" ht="60.75" thickBot="1" x14ac:dyDescent="0.25">
      <c r="A231" s="545"/>
      <c r="B231" s="490">
        <f>B230+1</f>
        <v>199</v>
      </c>
      <c r="C231" s="491" t="s">
        <v>231</v>
      </c>
      <c r="D231" s="492">
        <v>0</v>
      </c>
      <c r="E231" s="482">
        <v>0</v>
      </c>
      <c r="F231" s="482">
        <v>0</v>
      </c>
      <c r="G231" s="482">
        <v>0</v>
      </c>
      <c r="H231" s="483">
        <v>0</v>
      </c>
    </row>
    <row r="232" spans="1:8" ht="16.5" thickBot="1" x14ac:dyDescent="0.25">
      <c r="A232" s="347"/>
      <c r="B232" s="348"/>
      <c r="C232" s="349" t="str">
        <f>'1 estrella'!C262</f>
        <v>Ítems obligatoris (0 punts) lliteres i zones de pas</v>
      </c>
      <c r="D232" s="350">
        <f>'1 estrella'!D262</f>
        <v>4</v>
      </c>
      <c r="E232" s="350">
        <f>'2 estrelles'!D262</f>
        <v>4</v>
      </c>
      <c r="F232" s="350">
        <f>'3 estrelles'!D262</f>
        <v>4</v>
      </c>
      <c r="G232" s="350">
        <f>'4 estrelles'!D262</f>
        <v>4</v>
      </c>
      <c r="H232" s="350">
        <f>'5 estrelles'!D262</f>
        <v>4</v>
      </c>
    </row>
    <row r="233" spans="1:8" ht="16.5" thickBot="1" x14ac:dyDescent="0.3">
      <c r="A233" s="453"/>
      <c r="B233" s="454"/>
      <c r="C233" s="493"/>
      <c r="D233" s="456"/>
      <c r="E233" s="456"/>
      <c r="F233" s="456"/>
      <c r="G233" s="456"/>
      <c r="H233" s="456"/>
    </row>
    <row r="234" spans="1:8" ht="15.75" customHeight="1" thickBot="1" x14ac:dyDescent="0.25">
      <c r="A234" s="540" t="s">
        <v>138</v>
      </c>
      <c r="B234" s="541"/>
      <c r="C234" s="541"/>
      <c r="D234" s="314"/>
      <c r="E234" s="314"/>
      <c r="F234" s="541"/>
      <c r="G234" s="541"/>
      <c r="H234" s="541"/>
    </row>
    <row r="235" spans="1:8" ht="16.5" thickBot="1" x14ac:dyDescent="0.25">
      <c r="A235" s="537" t="s">
        <v>314</v>
      </c>
      <c r="B235" s="538"/>
      <c r="C235" s="539"/>
      <c r="D235" s="539"/>
      <c r="E235" s="473"/>
      <c r="F235" s="473"/>
      <c r="G235" s="473"/>
      <c r="H235" s="474"/>
    </row>
    <row r="236" spans="1:8" ht="45.75" thickBot="1" x14ac:dyDescent="0.25">
      <c r="A236" s="494"/>
      <c r="B236" s="495">
        <f>B231+1</f>
        <v>200</v>
      </c>
      <c r="C236" s="496" t="s">
        <v>139</v>
      </c>
      <c r="D236" s="497">
        <v>0</v>
      </c>
      <c r="E236" s="498">
        <v>0</v>
      </c>
      <c r="F236" s="498">
        <v>0</v>
      </c>
      <c r="G236" s="498">
        <v>0</v>
      </c>
      <c r="H236" s="499">
        <v>0</v>
      </c>
    </row>
    <row r="237" spans="1:8" ht="16.5" thickBot="1" x14ac:dyDescent="0.25">
      <c r="A237" s="347"/>
      <c r="B237" s="348"/>
      <c r="C237" s="349" t="str">
        <f>'1 estrella'!C269</f>
        <v>Ítems obligatoris (0 punts) espais sotacoberta</v>
      </c>
      <c r="D237" s="350">
        <f>'1 estrella'!D269</f>
        <v>1</v>
      </c>
      <c r="E237" s="350">
        <f>'2 estrelles'!D269</f>
        <v>1</v>
      </c>
      <c r="F237" s="350">
        <f>'3 estrelles'!D269</f>
        <v>1</v>
      </c>
      <c r="G237" s="350">
        <f>'4 estrelles'!D269</f>
        <v>1</v>
      </c>
      <c r="H237" s="350">
        <f>'5 estrelles'!D269</f>
        <v>1</v>
      </c>
    </row>
    <row r="238" spans="1:8" ht="15.75" x14ac:dyDescent="0.2">
      <c r="A238" s="347"/>
      <c r="B238" s="348"/>
      <c r="C238" s="455"/>
      <c r="D238" s="451"/>
      <c r="E238" s="451"/>
      <c r="F238" s="451"/>
      <c r="G238" s="451"/>
      <c r="H238" s="451"/>
    </row>
    <row r="240" spans="1:8" ht="15.75" x14ac:dyDescent="0.25">
      <c r="B240" s="570" t="s">
        <v>288</v>
      </c>
      <c r="C240" s="570"/>
      <c r="D240" s="570"/>
      <c r="E240" s="500"/>
      <c r="F240" s="501"/>
      <c r="G240" s="501"/>
      <c r="H240" s="501"/>
    </row>
    <row r="241" spans="2:8" ht="16.5" thickBot="1" x14ac:dyDescent="0.3">
      <c r="B241" s="502"/>
      <c r="C241" s="502"/>
      <c r="D241" s="502"/>
      <c r="E241" s="503"/>
      <c r="F241" s="501"/>
      <c r="G241" s="501"/>
      <c r="H241" s="501"/>
    </row>
    <row r="242" spans="2:8" ht="16.5" thickBot="1" x14ac:dyDescent="0.3">
      <c r="B242" s="502"/>
      <c r="C242" s="301" t="s">
        <v>289</v>
      </c>
      <c r="D242" s="302" t="s">
        <v>3</v>
      </c>
      <c r="E242" s="302" t="s">
        <v>4</v>
      </c>
      <c r="F242" s="302" t="s">
        <v>5</v>
      </c>
      <c r="G242" s="302" t="s">
        <v>6</v>
      </c>
      <c r="H242" s="303" t="s">
        <v>218</v>
      </c>
    </row>
    <row r="243" spans="2:8" ht="15.75" x14ac:dyDescent="0.25">
      <c r="B243" s="504" t="s">
        <v>210</v>
      </c>
      <c r="C243" s="505" t="s">
        <v>296</v>
      </c>
      <c r="D243" s="506">
        <f>D26</f>
        <v>5</v>
      </c>
      <c r="E243" s="506">
        <f t="shared" ref="E243:H243" si="7">E26</f>
        <v>5</v>
      </c>
      <c r="F243" s="506">
        <f t="shared" si="7"/>
        <v>5</v>
      </c>
      <c r="G243" s="506">
        <f t="shared" si="7"/>
        <v>9</v>
      </c>
      <c r="H243" s="507">
        <f t="shared" si="7"/>
        <v>9</v>
      </c>
    </row>
    <row r="244" spans="2:8" ht="15.75" x14ac:dyDescent="0.25">
      <c r="B244" s="508" t="s">
        <v>211</v>
      </c>
      <c r="C244" s="509" t="s">
        <v>297</v>
      </c>
      <c r="D244" s="506">
        <f>D157</f>
        <v>76</v>
      </c>
      <c r="E244" s="506">
        <f t="shared" ref="E244:H244" si="8">E157</f>
        <v>77</v>
      </c>
      <c r="F244" s="506">
        <f t="shared" si="8"/>
        <v>84</v>
      </c>
      <c r="G244" s="506">
        <f t="shared" si="8"/>
        <v>92</v>
      </c>
      <c r="H244" s="507">
        <f t="shared" si="8"/>
        <v>99</v>
      </c>
    </row>
    <row r="245" spans="2:8" ht="15.75" x14ac:dyDescent="0.25">
      <c r="B245" s="508" t="s">
        <v>212</v>
      </c>
      <c r="C245" s="509" t="s">
        <v>298</v>
      </c>
      <c r="D245" s="506">
        <f>D188</f>
        <v>15</v>
      </c>
      <c r="E245" s="506">
        <f t="shared" ref="E245:H245" si="9">E188</f>
        <v>15</v>
      </c>
      <c r="F245" s="506">
        <f t="shared" si="9"/>
        <v>19</v>
      </c>
      <c r="G245" s="506">
        <f t="shared" si="9"/>
        <v>20</v>
      </c>
      <c r="H245" s="507">
        <f t="shared" si="9"/>
        <v>21</v>
      </c>
    </row>
    <row r="246" spans="2:8" ht="15.75" x14ac:dyDescent="0.25">
      <c r="B246" s="510" t="s">
        <v>213</v>
      </c>
      <c r="C246" s="509" t="s">
        <v>299</v>
      </c>
      <c r="D246" s="506">
        <f>D201</f>
        <v>0</v>
      </c>
      <c r="E246" s="506">
        <f t="shared" ref="E246:H246" si="10">E201</f>
        <v>0</v>
      </c>
      <c r="F246" s="506">
        <f t="shared" si="10"/>
        <v>0</v>
      </c>
      <c r="G246" s="506">
        <f t="shared" si="10"/>
        <v>1</v>
      </c>
      <c r="H246" s="507">
        <f t="shared" si="10"/>
        <v>1</v>
      </c>
    </row>
    <row r="247" spans="2:8" ht="15.75" x14ac:dyDescent="0.25">
      <c r="B247" s="508" t="s">
        <v>214</v>
      </c>
      <c r="C247" s="509" t="s">
        <v>300</v>
      </c>
      <c r="D247" s="506">
        <f>D210</f>
        <v>3</v>
      </c>
      <c r="E247" s="506">
        <f t="shared" ref="E247:H247" si="11">E210</f>
        <v>3</v>
      </c>
      <c r="F247" s="506">
        <f t="shared" si="11"/>
        <v>3</v>
      </c>
      <c r="G247" s="506">
        <f t="shared" si="11"/>
        <v>3</v>
      </c>
      <c r="H247" s="507">
        <f t="shared" si="11"/>
        <v>3</v>
      </c>
    </row>
    <row r="248" spans="2:8" ht="15.75" x14ac:dyDescent="0.25">
      <c r="B248" s="568" t="s">
        <v>215</v>
      </c>
      <c r="C248" s="509" t="s">
        <v>303</v>
      </c>
      <c r="D248" s="506">
        <f>D223</f>
        <v>5</v>
      </c>
      <c r="E248" s="506">
        <f t="shared" ref="E248:H248" si="12">E223</f>
        <v>5</v>
      </c>
      <c r="F248" s="506">
        <f t="shared" si="12"/>
        <v>5</v>
      </c>
      <c r="G248" s="506">
        <f t="shared" si="12"/>
        <v>5</v>
      </c>
      <c r="H248" s="507">
        <f t="shared" si="12"/>
        <v>5</v>
      </c>
    </row>
    <row r="249" spans="2:8" ht="15.75" x14ac:dyDescent="0.25">
      <c r="B249" s="569"/>
      <c r="C249" s="509" t="s">
        <v>304</v>
      </c>
      <c r="D249" s="506">
        <f>D224</f>
        <v>2</v>
      </c>
      <c r="E249" s="506">
        <f t="shared" ref="E249:H249" si="13">E224</f>
        <v>2</v>
      </c>
      <c r="F249" s="506">
        <f t="shared" si="13"/>
        <v>2</v>
      </c>
      <c r="G249" s="506">
        <f t="shared" si="13"/>
        <v>2</v>
      </c>
      <c r="H249" s="507">
        <f t="shared" si="13"/>
        <v>2</v>
      </c>
    </row>
    <row r="250" spans="2:8" ht="15.75" x14ac:dyDescent="0.25">
      <c r="B250" s="508" t="s">
        <v>216</v>
      </c>
      <c r="C250" s="509" t="s">
        <v>301</v>
      </c>
      <c r="D250" s="506">
        <f>D232</f>
        <v>4</v>
      </c>
      <c r="E250" s="506">
        <f t="shared" ref="E250:H250" si="14">E232</f>
        <v>4</v>
      </c>
      <c r="F250" s="506">
        <f t="shared" si="14"/>
        <v>4</v>
      </c>
      <c r="G250" s="506">
        <f t="shared" si="14"/>
        <v>4</v>
      </c>
      <c r="H250" s="507">
        <f t="shared" si="14"/>
        <v>4</v>
      </c>
    </row>
    <row r="251" spans="2:8" ht="16.5" thickBot="1" x14ac:dyDescent="0.3">
      <c r="B251" s="511" t="s">
        <v>217</v>
      </c>
      <c r="C251" s="509" t="s">
        <v>302</v>
      </c>
      <c r="D251" s="506">
        <f>D237</f>
        <v>1</v>
      </c>
      <c r="E251" s="506">
        <f t="shared" ref="E251:H251" si="15">E237</f>
        <v>1</v>
      </c>
      <c r="F251" s="506">
        <f t="shared" si="15"/>
        <v>1</v>
      </c>
      <c r="G251" s="506">
        <f t="shared" si="15"/>
        <v>1</v>
      </c>
      <c r="H251" s="507">
        <f t="shared" si="15"/>
        <v>1</v>
      </c>
    </row>
    <row r="252" spans="2:8" ht="16.5" thickBot="1" x14ac:dyDescent="0.3">
      <c r="B252" s="502"/>
      <c r="C252" s="512" t="s">
        <v>290</v>
      </c>
      <c r="D252" s="513">
        <f>SUM(D243:D251)</f>
        <v>111</v>
      </c>
      <c r="E252" s="513">
        <f>SUM(E243:E251)</f>
        <v>112</v>
      </c>
      <c r="F252" s="513">
        <f>SUM(F243:F251)</f>
        <v>123</v>
      </c>
      <c r="G252" s="513">
        <f>SUM(G243:G251)</f>
        <v>137</v>
      </c>
      <c r="H252" s="514">
        <f>SUM(H243:H251)</f>
        <v>145</v>
      </c>
    </row>
    <row r="253" spans="2:8" ht="15.75" x14ac:dyDescent="0.25">
      <c r="B253" s="502"/>
      <c r="C253" s="502"/>
      <c r="D253" s="502"/>
      <c r="E253" s="503"/>
      <c r="F253" s="501"/>
      <c r="G253" s="501"/>
      <c r="H253" s="501"/>
    </row>
    <row r="254" spans="2:8" ht="16.5" thickBot="1" x14ac:dyDescent="0.25">
      <c r="B254" s="515"/>
      <c r="C254" s="516"/>
      <c r="D254" s="515"/>
      <c r="E254" s="515"/>
      <c r="F254" s="515"/>
      <c r="G254" s="515"/>
      <c r="H254" s="515"/>
    </row>
    <row r="255" spans="2:8" ht="16.5" thickBot="1" x14ac:dyDescent="0.3">
      <c r="B255" s="517"/>
      <c r="C255" s="304" t="s">
        <v>291</v>
      </c>
      <c r="D255" s="302" t="s">
        <v>3</v>
      </c>
      <c r="E255" s="302" t="s">
        <v>4</v>
      </c>
      <c r="F255" s="302" t="s">
        <v>5</v>
      </c>
      <c r="G255" s="302" t="s">
        <v>6</v>
      </c>
      <c r="H255" s="303" t="s">
        <v>218</v>
      </c>
    </row>
    <row r="256" spans="2:8" ht="15.75" x14ac:dyDescent="0.2">
      <c r="B256" s="504" t="s">
        <v>210</v>
      </c>
      <c r="C256" s="505" t="s">
        <v>292</v>
      </c>
      <c r="D256" s="518">
        <f>D27</f>
        <v>125</v>
      </c>
      <c r="E256" s="518">
        <f t="shared" ref="E256:H256" si="16">E27</f>
        <v>125</v>
      </c>
      <c r="F256" s="518">
        <f t="shared" si="16"/>
        <v>125</v>
      </c>
      <c r="G256" s="518">
        <f t="shared" si="16"/>
        <v>110</v>
      </c>
      <c r="H256" s="519">
        <f t="shared" si="16"/>
        <v>110</v>
      </c>
    </row>
    <row r="257" spans="2:8" ht="15.75" x14ac:dyDescent="0.2">
      <c r="B257" s="508" t="s">
        <v>211</v>
      </c>
      <c r="C257" s="509" t="s">
        <v>305</v>
      </c>
      <c r="D257" s="518">
        <f>D158</f>
        <v>405</v>
      </c>
      <c r="E257" s="518">
        <f t="shared" ref="E257:H257" si="17">E158</f>
        <v>400</v>
      </c>
      <c r="F257" s="518">
        <f t="shared" si="17"/>
        <v>360</v>
      </c>
      <c r="G257" s="518">
        <f t="shared" si="17"/>
        <v>310</v>
      </c>
      <c r="H257" s="519">
        <f t="shared" si="17"/>
        <v>255</v>
      </c>
    </row>
    <row r="258" spans="2:8" ht="15.75" x14ac:dyDescent="0.2">
      <c r="B258" s="508" t="s">
        <v>212</v>
      </c>
      <c r="C258" s="509" t="s">
        <v>306</v>
      </c>
      <c r="D258" s="518">
        <f>D189</f>
        <v>90</v>
      </c>
      <c r="E258" s="518">
        <f t="shared" ref="E258:H258" si="18">E189</f>
        <v>90</v>
      </c>
      <c r="F258" s="518">
        <f t="shared" si="18"/>
        <v>75</v>
      </c>
      <c r="G258" s="518">
        <f t="shared" si="18"/>
        <v>65</v>
      </c>
      <c r="H258" s="519">
        <f t="shared" si="18"/>
        <v>45</v>
      </c>
    </row>
    <row r="259" spans="2:8" ht="15.75" x14ac:dyDescent="0.2">
      <c r="B259" s="510" t="s">
        <v>213</v>
      </c>
      <c r="C259" s="509" t="s">
        <v>293</v>
      </c>
      <c r="D259" s="518">
        <f>D202</f>
        <v>100</v>
      </c>
      <c r="E259" s="518">
        <f t="shared" ref="E259:H259" si="19">E202</f>
        <v>100</v>
      </c>
      <c r="F259" s="518">
        <f t="shared" si="19"/>
        <v>100</v>
      </c>
      <c r="G259" s="518">
        <f t="shared" si="19"/>
        <v>95</v>
      </c>
      <c r="H259" s="519">
        <f t="shared" si="19"/>
        <v>95</v>
      </c>
    </row>
    <row r="260" spans="2:8" ht="16.5" thickBot="1" x14ac:dyDescent="0.25">
      <c r="B260" s="511" t="s">
        <v>214</v>
      </c>
      <c r="C260" s="509" t="s">
        <v>294</v>
      </c>
      <c r="D260" s="520">
        <f>D211</f>
        <v>25</v>
      </c>
      <c r="E260" s="520">
        <f t="shared" ref="E260:H260" si="20">E211</f>
        <v>25</v>
      </c>
      <c r="F260" s="520">
        <f t="shared" si="20"/>
        <v>25</v>
      </c>
      <c r="G260" s="520">
        <f t="shared" si="20"/>
        <v>25</v>
      </c>
      <c r="H260" s="521">
        <f t="shared" si="20"/>
        <v>25</v>
      </c>
    </row>
    <row r="261" spans="2:8" ht="16.5" thickBot="1" x14ac:dyDescent="0.3">
      <c r="B261" s="501"/>
      <c r="C261" s="522" t="s">
        <v>295</v>
      </c>
      <c r="D261" s="523">
        <f>SUM(D256:D260)</f>
        <v>745</v>
      </c>
      <c r="E261" s="523">
        <f>SUM(E256:E260)</f>
        <v>740</v>
      </c>
      <c r="F261" s="523">
        <f>SUM(F256:F260)</f>
        <v>685</v>
      </c>
      <c r="G261" s="523">
        <f>SUM(G256:G260)</f>
        <v>605</v>
      </c>
      <c r="H261" s="524">
        <f>SUM(H256:H260)</f>
        <v>530</v>
      </c>
    </row>
    <row r="262" spans="2:8" ht="16.5" thickBot="1" x14ac:dyDescent="0.25">
      <c r="B262" s="501"/>
      <c r="C262" s="525"/>
      <c r="D262" s="526"/>
      <c r="E262" s="526"/>
      <c r="F262" s="526"/>
      <c r="G262" s="526"/>
      <c r="H262" s="526"/>
    </row>
    <row r="263" spans="2:8" ht="16.5" thickBot="1" x14ac:dyDescent="0.25">
      <c r="B263" s="501"/>
      <c r="C263" s="527" t="s">
        <v>112</v>
      </c>
      <c r="D263" s="528">
        <v>225</v>
      </c>
      <c r="E263" s="528">
        <v>300</v>
      </c>
      <c r="F263" s="528">
        <v>350</v>
      </c>
      <c r="G263" s="528">
        <v>375</v>
      </c>
      <c r="H263" s="528">
        <v>425</v>
      </c>
    </row>
    <row r="264" spans="2:8" ht="15.75" x14ac:dyDescent="0.2">
      <c r="B264" s="501"/>
      <c r="C264" s="525"/>
      <c r="D264" s="526"/>
      <c r="E264" s="526"/>
      <c r="F264" s="526"/>
      <c r="G264" s="526"/>
      <c r="H264" s="526"/>
    </row>
    <row r="265" spans="2:8" ht="15.75" x14ac:dyDescent="0.25">
      <c r="B265" s="501"/>
      <c r="C265" s="529" t="s">
        <v>68</v>
      </c>
      <c r="D265" s="530"/>
      <c r="E265" s="531" t="s">
        <v>311</v>
      </c>
      <c r="F265" s="305"/>
      <c r="G265" s="305"/>
    </row>
    <row r="266" spans="2:8" ht="15.75" x14ac:dyDescent="0.25">
      <c r="B266" s="501"/>
      <c r="C266" s="532"/>
      <c r="D266" s="532"/>
      <c r="E266" s="531"/>
      <c r="F266" s="305"/>
      <c r="G266" s="305"/>
    </row>
    <row r="267" spans="2:8" ht="15.75" x14ac:dyDescent="0.25">
      <c r="B267" s="501"/>
      <c r="C267" s="532"/>
      <c r="D267" s="533"/>
      <c r="E267" s="531" t="s">
        <v>312</v>
      </c>
      <c r="F267" s="305"/>
      <c r="G267" s="305"/>
    </row>
    <row r="268" spans="2:8" ht="15.75" thickBot="1" x14ac:dyDescent="0.25">
      <c r="B268" s="501"/>
      <c r="C268" s="532"/>
      <c r="D268" s="532"/>
      <c r="E268" s="534"/>
      <c r="F268" s="534"/>
      <c r="G268" s="534"/>
    </row>
    <row r="269" spans="2:8" ht="16.5" thickBot="1" x14ac:dyDescent="0.3">
      <c r="B269" s="501"/>
      <c r="C269" s="532"/>
      <c r="D269" s="535"/>
      <c r="E269" s="571" t="s">
        <v>219</v>
      </c>
      <c r="F269" s="572"/>
      <c r="G269" s="572"/>
      <c r="H269" s="572"/>
    </row>
  </sheetData>
  <sheetProtection algorithmName="SHA-512" hashValue="2Jegc9Cl21C5HfNjo+f4hqCyrhDJD0/uprb+XSuzaXWYolv25mb9hUm2G2Qqf9iKBtStBIgQppTDl4p2KXHy7w==" saltValue="3D+uipqQ55/l5fX9UNYXiw==" spinCount="100000" sheet="1" objects="1" scenarios="1"/>
  <mergeCells count="48">
    <mergeCell ref="B248:B249"/>
    <mergeCell ref="F29:H29"/>
    <mergeCell ref="B240:D240"/>
    <mergeCell ref="E269:H269"/>
    <mergeCell ref="F160:H160"/>
    <mergeCell ref="A191:C191"/>
    <mergeCell ref="F191:H191"/>
    <mergeCell ref="A77:A89"/>
    <mergeCell ref="A143:A151"/>
    <mergeCell ref="A152:A156"/>
    <mergeCell ref="A161:A164"/>
    <mergeCell ref="A167:A182"/>
    <mergeCell ref="A185:A187"/>
    <mergeCell ref="A160:C160"/>
    <mergeCell ref="A94:A122"/>
    <mergeCell ref="A125:A130"/>
    <mergeCell ref="A1:H1"/>
    <mergeCell ref="A2:H2"/>
    <mergeCell ref="A8:A9"/>
    <mergeCell ref="A11:A12"/>
    <mergeCell ref="A13:A15"/>
    <mergeCell ref="F5:H5"/>
    <mergeCell ref="A16:A21"/>
    <mergeCell ref="A22:A25"/>
    <mergeCell ref="A32:A68"/>
    <mergeCell ref="A69:A74"/>
    <mergeCell ref="A5:C5"/>
    <mergeCell ref="A29:C29"/>
    <mergeCell ref="A220:D220"/>
    <mergeCell ref="A221:A222"/>
    <mergeCell ref="A204:C204"/>
    <mergeCell ref="A214:D214"/>
    <mergeCell ref="A215:A219"/>
    <mergeCell ref="A235:D235"/>
    <mergeCell ref="A226:C226"/>
    <mergeCell ref="F226:H226"/>
    <mergeCell ref="A234:C234"/>
    <mergeCell ref="F234:H234"/>
    <mergeCell ref="A227:H227"/>
    <mergeCell ref="A228:A231"/>
    <mergeCell ref="F204:H204"/>
    <mergeCell ref="A213:C213"/>
    <mergeCell ref="F213:H213"/>
    <mergeCell ref="A192:A199"/>
    <mergeCell ref="A205:A209"/>
    <mergeCell ref="A131:A136"/>
    <mergeCell ref="A137:A138"/>
    <mergeCell ref="A139:A142"/>
  </mergeCells>
  <conditionalFormatting sqref="A32 A30:D31 A137:A155 B32:D34 D38 D16:D18 A16:A25 A13:B13 B14:B25 C24:D25 C35:D36 B35:B38 B150 D150 A3:D3 C19:D22 A6:D12 A156:D156 A192:D200 A205:D209 A228:D231 A235:D236 A232:B232 A159:D159 A190:D190 A203:D203 A212:D212 A225:D225 A233:D233 H233 H225 H212 H203 H190 H159 H235 H10 H24:H25 H18 H20:H21 A227 H30:H36 B122:C122 H123:H131 H133:H136 H139 H150:H151 H156 A1:A2 H63 C63:D63 B62:B65 C65:D65 B154:H154 A161:H167 B151:D153 B155:D155 A214:H218 H219:H220 A219:G222 A69 E65:H73 B66:D73 B91:C91 B92:H121 C75:H75 A75:A130 B76:H77 B78:B79 D78:H79 B123:F139 B141:D149 B140 E141:F153 E155:F156 B168:H182 C186:H187 A185 D185:H185 B74:B75 B80:H90 B183:B187 C183:H184 E38:H61 B39:D61 A4:C4 A26:B28 A237:B238 E239:G242 E252:G255 E261:G264 E268:G1048576 F265:G267">
    <cfRule type="cellIs" dxfId="170" priority="78" operator="equal">
      <formula>"NO APLICA"</formula>
    </cfRule>
  </conditionalFormatting>
  <conditionalFormatting sqref="C18">
    <cfRule type="cellIs" dxfId="169" priority="77" operator="equal">
      <formula>"NO APLICA"</formula>
    </cfRule>
  </conditionalFormatting>
  <conditionalFormatting sqref="C38">
    <cfRule type="cellIs" dxfId="168" priority="76" operator="equal">
      <formula>"NO APLICA"</formula>
    </cfRule>
  </conditionalFormatting>
  <conditionalFormatting sqref="A157:B158">
    <cfRule type="cellIs" dxfId="167" priority="75" operator="equal">
      <formula>"NO APLICA"</formula>
    </cfRule>
  </conditionalFormatting>
  <conditionalFormatting sqref="A188:B189">
    <cfRule type="cellIs" dxfId="166" priority="74" operator="equal">
      <formula>"NO APLICA"</formula>
    </cfRule>
  </conditionalFormatting>
  <conditionalFormatting sqref="A201:B202">
    <cfRule type="cellIs" dxfId="165" priority="73" operator="equal">
      <formula>"NO APLICA"</formula>
    </cfRule>
  </conditionalFormatting>
  <conditionalFormatting sqref="A210:B211">
    <cfRule type="cellIs" dxfId="164" priority="72" operator="equal">
      <formula>"NO APLICA"</formula>
    </cfRule>
  </conditionalFormatting>
  <conditionalFormatting sqref="E24:E25 E30:E36 E3 E16:E22 E6:E12 E192:E200 E205:E209 E228:E231 E235:E236 E159 E190 E212 E225 E233 E63">
    <cfRule type="cellIs" dxfId="163" priority="71" operator="equal">
      <formula>"NO APLICA"</formula>
    </cfRule>
  </conditionalFormatting>
  <conditionalFormatting sqref="F24:F25 F30:F36 F3 F16:F22 F6:F12 F192:F200 F205:F209 F228:F231 F235:F236 F159 F190 F212 F225 F233 F63">
    <cfRule type="cellIs" dxfId="162" priority="70" operator="equal">
      <formula>"NO APLICA"</formula>
    </cfRule>
  </conditionalFormatting>
  <conditionalFormatting sqref="G24:G25 G30:G36 G6:G12 G192:G200 G205:G209 G228:G231 G235:G236 G159 G190 G212 G225 G233 G3 G16:G22 G123:G139 G63 G141:G156">
    <cfRule type="cellIs" dxfId="161" priority="69" operator="equal">
      <formula>"NO APLICA"</formula>
    </cfRule>
  </conditionalFormatting>
  <conditionalFormatting sqref="H6:H9">
    <cfRule type="cellIs" dxfId="160" priority="68" operator="equal">
      <formula>"NO APLICA"</formula>
    </cfRule>
  </conditionalFormatting>
  <conditionalFormatting sqref="H11">
    <cfRule type="cellIs" dxfId="159" priority="67" operator="equal">
      <formula>"NO APLICA"</formula>
    </cfRule>
  </conditionalFormatting>
  <conditionalFormatting sqref="H12">
    <cfRule type="cellIs" dxfId="158" priority="66" operator="equal">
      <formula>"NO APLICA"</formula>
    </cfRule>
  </conditionalFormatting>
  <conditionalFormatting sqref="H16">
    <cfRule type="cellIs" dxfId="157" priority="65" operator="equal">
      <formula>"NO APLICA"</formula>
    </cfRule>
  </conditionalFormatting>
  <conditionalFormatting sqref="H19">
    <cfRule type="cellIs" dxfId="156" priority="64" operator="equal">
      <formula>"NO APLICA"</formula>
    </cfRule>
  </conditionalFormatting>
  <conditionalFormatting sqref="H22">
    <cfRule type="cellIs" dxfId="155" priority="63" operator="equal">
      <formula>"NO APLICA"</formula>
    </cfRule>
  </conditionalFormatting>
  <conditionalFormatting sqref="D122 H122">
    <cfRule type="cellIs" dxfId="154" priority="62" operator="equal">
      <formula>"NO APLICA"</formula>
    </cfRule>
  </conditionalFormatting>
  <conditionalFormatting sqref="E122">
    <cfRule type="cellIs" dxfId="153" priority="61" operator="equal">
      <formula>"NO APLICA"</formula>
    </cfRule>
  </conditionalFormatting>
  <conditionalFormatting sqref="F122">
    <cfRule type="cellIs" dxfId="152" priority="60" operator="equal">
      <formula>"NO APLICA"</formula>
    </cfRule>
  </conditionalFormatting>
  <conditionalFormatting sqref="G122">
    <cfRule type="cellIs" dxfId="151" priority="59" operator="equal">
      <formula>"NO APLICA"</formula>
    </cfRule>
  </conditionalFormatting>
  <conditionalFormatting sqref="H132">
    <cfRule type="cellIs" dxfId="150" priority="58" operator="equal">
      <formula>"NO APLICA"</formula>
    </cfRule>
  </conditionalFormatting>
  <conditionalFormatting sqref="H137">
    <cfRule type="cellIs" dxfId="149" priority="57" operator="equal">
      <formula>"NO APLICA"</formula>
    </cfRule>
  </conditionalFormatting>
  <conditionalFormatting sqref="H138">
    <cfRule type="cellIs" dxfId="148" priority="56" operator="equal">
      <formula>"NO APLICA"</formula>
    </cfRule>
  </conditionalFormatting>
  <conditionalFormatting sqref="H141:H149">
    <cfRule type="cellIs" dxfId="147" priority="55" operator="equal">
      <formula>"NO APLICA"</formula>
    </cfRule>
  </conditionalFormatting>
  <conditionalFormatting sqref="H152:H155">
    <cfRule type="cellIs" dxfId="146" priority="54" operator="equal">
      <formula>"NO APLICA"</formula>
    </cfRule>
  </conditionalFormatting>
  <conditionalFormatting sqref="H192:H199">
    <cfRule type="cellIs" dxfId="145" priority="53" operator="equal">
      <formula>"NO APLICA"</formula>
    </cfRule>
  </conditionalFormatting>
  <conditionalFormatting sqref="H200">
    <cfRule type="cellIs" dxfId="144" priority="52" operator="equal">
      <formula>"NO APLICA"</formula>
    </cfRule>
  </conditionalFormatting>
  <conditionalFormatting sqref="H205:H209">
    <cfRule type="cellIs" dxfId="143" priority="51" operator="equal">
      <formula>"NO APLICA"</formula>
    </cfRule>
  </conditionalFormatting>
  <conditionalFormatting sqref="H221:H222">
    <cfRule type="cellIs" dxfId="142" priority="50" operator="equal">
      <formula>"NO APLICA"</formula>
    </cfRule>
  </conditionalFormatting>
  <conditionalFormatting sqref="H236">
    <cfRule type="cellIs" dxfId="141" priority="48" operator="equal">
      <formula>"NO APLICA"</formula>
    </cfRule>
  </conditionalFormatting>
  <conditionalFormatting sqref="H228:H231">
    <cfRule type="cellIs" dxfId="140" priority="49" operator="equal">
      <formula>"NO APLICA"</formula>
    </cfRule>
  </conditionalFormatting>
  <conditionalFormatting sqref="H17">
    <cfRule type="cellIs" dxfId="139" priority="46" operator="equal">
      <formula>"NO APLICA"</formula>
    </cfRule>
  </conditionalFormatting>
  <conditionalFormatting sqref="H3">
    <cfRule type="cellIs" dxfId="138" priority="47" operator="equal">
      <formula>"NO APLICA"</formula>
    </cfRule>
  </conditionalFormatting>
  <conditionalFormatting sqref="D91:H91">
    <cfRule type="cellIs" dxfId="137" priority="41" operator="equal">
      <formula>"NO APLICA"</formula>
    </cfRule>
  </conditionalFormatting>
  <conditionalFormatting sqref="E265:E267">
    <cfRule type="cellIs" dxfId="136" priority="1" operator="equal">
      <formula>"NO APLICA"</formula>
    </cfRule>
  </conditionalFormatting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6609E-EAA8-4F7B-92D3-8B4D68CE8720}">
  <sheetPr>
    <pageSetUpPr fitToPage="1"/>
  </sheetPr>
  <dimension ref="A1:H303"/>
  <sheetViews>
    <sheetView zoomScaleNormal="100" workbookViewId="0">
      <selection activeCell="E10" sqref="E10"/>
    </sheetView>
  </sheetViews>
  <sheetFormatPr defaultRowHeight="15" x14ac:dyDescent="0.25"/>
  <cols>
    <col min="1" max="1" width="13.28515625" customWidth="1"/>
    <col min="2" max="2" width="6" customWidth="1"/>
    <col min="3" max="3" width="60.7109375" customWidth="1"/>
    <col min="4" max="4" width="14.7109375" customWidth="1"/>
    <col min="5" max="5" width="16.7109375" style="52" customWidth="1"/>
    <col min="10" max="10" width="60.42578125" customWidth="1"/>
  </cols>
  <sheetData>
    <row r="1" spans="1:6" ht="21" customHeight="1" thickBot="1" x14ac:dyDescent="0.3">
      <c r="A1" s="589" t="s">
        <v>127</v>
      </c>
      <c r="B1" s="590"/>
      <c r="C1" s="590"/>
      <c r="D1" s="590"/>
      <c r="E1" s="187"/>
    </row>
    <row r="2" spans="1:6" ht="47.25" customHeight="1" thickBot="1" x14ac:dyDescent="0.3">
      <c r="A2" s="591" t="s">
        <v>113</v>
      </c>
      <c r="B2" s="592"/>
      <c r="C2" s="592"/>
      <c r="D2" s="592"/>
      <c r="E2" s="102" t="s">
        <v>8</v>
      </c>
    </row>
    <row r="3" spans="1:6" ht="15.75" thickBot="1" x14ac:dyDescent="0.3">
      <c r="A3" s="1" t="s">
        <v>0</v>
      </c>
      <c r="B3" s="2" t="s">
        <v>1</v>
      </c>
      <c r="C3" s="180" t="s">
        <v>2</v>
      </c>
      <c r="D3" s="179" t="s">
        <v>3</v>
      </c>
      <c r="E3" s="103" t="s">
        <v>15</v>
      </c>
    </row>
    <row r="4" spans="1:6" ht="15.75" thickBot="1" x14ac:dyDescent="0.3">
      <c r="A4" s="129"/>
      <c r="B4" s="130"/>
      <c r="C4" s="131"/>
      <c r="D4" s="218" t="s">
        <v>78</v>
      </c>
      <c r="E4" s="218" t="s">
        <v>209</v>
      </c>
    </row>
    <row r="5" spans="1:6" ht="15.75" customHeight="1" thickBot="1" x14ac:dyDescent="0.3">
      <c r="A5" s="585" t="s">
        <v>185</v>
      </c>
      <c r="B5" s="586"/>
      <c r="C5" s="586"/>
      <c r="D5" s="216"/>
      <c r="E5" s="217"/>
    </row>
    <row r="6" spans="1:6" x14ac:dyDescent="0.25">
      <c r="A6" s="196" t="s">
        <v>7</v>
      </c>
      <c r="B6" s="5">
        <v>1</v>
      </c>
      <c r="C6" s="6" t="s">
        <v>70</v>
      </c>
      <c r="D6" s="7">
        <v>0</v>
      </c>
      <c r="E6" s="238" t="s">
        <v>8</v>
      </c>
    </row>
    <row r="7" spans="1:6" ht="30" x14ac:dyDescent="0.25">
      <c r="A7" s="197" t="s">
        <v>9</v>
      </c>
      <c r="B7" s="9">
        <f t="shared" ref="B7:B25" si="0">B6+1</f>
        <v>2</v>
      </c>
      <c r="C7" s="10" t="s">
        <v>10</v>
      </c>
      <c r="D7" s="11">
        <v>0</v>
      </c>
      <c r="E7" s="105" t="s">
        <v>8</v>
      </c>
    </row>
    <row r="8" spans="1:6" ht="30" x14ac:dyDescent="0.25">
      <c r="A8" s="593" t="s">
        <v>140</v>
      </c>
      <c r="B8" s="9">
        <f t="shared" si="0"/>
        <v>3</v>
      </c>
      <c r="C8" s="17" t="s">
        <v>141</v>
      </c>
      <c r="D8" s="11">
        <v>0</v>
      </c>
      <c r="E8" s="105" t="s">
        <v>8</v>
      </c>
    </row>
    <row r="9" spans="1:6" ht="30" x14ac:dyDescent="0.25">
      <c r="A9" s="594"/>
      <c r="B9" s="9">
        <f t="shared" si="0"/>
        <v>4</v>
      </c>
      <c r="C9" s="17" t="s">
        <v>142</v>
      </c>
      <c r="D9" s="11">
        <v>0</v>
      </c>
      <c r="E9" s="105" t="s">
        <v>8</v>
      </c>
    </row>
    <row r="10" spans="1:6" ht="30" x14ac:dyDescent="0.25">
      <c r="A10" s="196" t="s">
        <v>11</v>
      </c>
      <c r="B10" s="9">
        <f t="shared" si="0"/>
        <v>5</v>
      </c>
      <c r="C10" s="10" t="s">
        <v>12</v>
      </c>
      <c r="D10" s="13">
        <v>5</v>
      </c>
      <c r="E10" s="105" t="s">
        <v>8</v>
      </c>
    </row>
    <row r="11" spans="1:6" x14ac:dyDescent="0.25">
      <c r="A11" s="593" t="s">
        <v>13</v>
      </c>
      <c r="B11" s="9">
        <f t="shared" si="0"/>
        <v>6</v>
      </c>
      <c r="C11" s="10" t="s">
        <v>14</v>
      </c>
      <c r="D11" s="11">
        <v>0</v>
      </c>
      <c r="E11" s="105" t="s">
        <v>8</v>
      </c>
    </row>
    <row r="12" spans="1:6" ht="30" x14ac:dyDescent="0.25">
      <c r="A12" s="594"/>
      <c r="B12" s="9">
        <f t="shared" si="0"/>
        <v>7</v>
      </c>
      <c r="C12" s="10" t="s">
        <v>121</v>
      </c>
      <c r="D12" s="15">
        <v>5</v>
      </c>
      <c r="E12" s="105" t="s">
        <v>8</v>
      </c>
    </row>
    <row r="13" spans="1:6" ht="17.25" x14ac:dyDescent="0.25">
      <c r="A13" s="593" t="s">
        <v>79</v>
      </c>
      <c r="B13" s="9">
        <f t="shared" si="0"/>
        <v>8</v>
      </c>
      <c r="C13" s="10" t="s">
        <v>196</v>
      </c>
      <c r="D13" s="44">
        <v>5</v>
      </c>
      <c r="E13" s="105" t="s">
        <v>8</v>
      </c>
    </row>
    <row r="14" spans="1:6" ht="32.25" x14ac:dyDescent="0.25">
      <c r="A14" s="595"/>
      <c r="B14" s="9">
        <f t="shared" si="0"/>
        <v>9</v>
      </c>
      <c r="C14" s="10" t="s">
        <v>197</v>
      </c>
      <c r="D14" s="44">
        <v>10</v>
      </c>
      <c r="E14" s="105" t="s">
        <v>8</v>
      </c>
    </row>
    <row r="15" spans="1:6" ht="30.75" thickBot="1" x14ac:dyDescent="0.3">
      <c r="A15" s="594"/>
      <c r="B15" s="9">
        <f t="shared" si="0"/>
        <v>10</v>
      </c>
      <c r="C15" s="10" t="s">
        <v>198</v>
      </c>
      <c r="D15" s="83">
        <v>5</v>
      </c>
      <c r="E15" s="115" t="s">
        <v>8</v>
      </c>
      <c r="F15" s="219">
        <f>COUNTIF(E16:E18,"s")</f>
        <v>1</v>
      </c>
    </row>
    <row r="16" spans="1:6" ht="60" x14ac:dyDescent="0.25">
      <c r="A16" s="615" t="s">
        <v>16</v>
      </c>
      <c r="B16" s="9">
        <f t="shared" si="0"/>
        <v>11</v>
      </c>
      <c r="C16" s="17" t="s">
        <v>199</v>
      </c>
      <c r="D16" s="117">
        <v>5</v>
      </c>
      <c r="E16" s="291" t="s">
        <v>15</v>
      </c>
      <c r="F16" s="220" t="str">
        <f>IF(F15&gt;1,"ERROR, seleccionar només una S","")</f>
        <v/>
      </c>
    </row>
    <row r="17" spans="1:5" ht="60" x14ac:dyDescent="0.25">
      <c r="A17" s="615"/>
      <c r="B17" s="9">
        <f t="shared" si="0"/>
        <v>12</v>
      </c>
      <c r="C17" s="17" t="s">
        <v>200</v>
      </c>
      <c r="D17" s="118">
        <v>10</v>
      </c>
      <c r="E17" s="292" t="s">
        <v>15</v>
      </c>
    </row>
    <row r="18" spans="1:5" ht="30.75" thickBot="1" x14ac:dyDescent="0.3">
      <c r="A18" s="615"/>
      <c r="B18" s="9">
        <f t="shared" si="0"/>
        <v>13</v>
      </c>
      <c r="C18" s="21" t="s">
        <v>195</v>
      </c>
      <c r="D18" s="119">
        <v>20</v>
      </c>
      <c r="E18" s="293" t="s">
        <v>8</v>
      </c>
    </row>
    <row r="19" spans="1:5" ht="45" x14ac:dyDescent="0.25">
      <c r="A19" s="615"/>
      <c r="B19" s="9">
        <f t="shared" si="0"/>
        <v>14</v>
      </c>
      <c r="C19" s="10" t="s">
        <v>17</v>
      </c>
      <c r="D19" s="18">
        <v>5</v>
      </c>
      <c r="E19" s="109" t="s">
        <v>8</v>
      </c>
    </row>
    <row r="20" spans="1:5" ht="45" x14ac:dyDescent="0.25">
      <c r="A20" s="615"/>
      <c r="B20" s="9">
        <f t="shared" si="0"/>
        <v>15</v>
      </c>
      <c r="C20" s="10" t="s">
        <v>18</v>
      </c>
      <c r="D20" s="13">
        <v>10</v>
      </c>
      <c r="E20" s="105" t="s">
        <v>8</v>
      </c>
    </row>
    <row r="21" spans="1:5" x14ac:dyDescent="0.25">
      <c r="A21" s="615"/>
      <c r="B21" s="9">
        <f t="shared" si="0"/>
        <v>16</v>
      </c>
      <c r="C21" s="22" t="s">
        <v>19</v>
      </c>
      <c r="D21" s="13">
        <v>20</v>
      </c>
      <c r="E21" s="105" t="s">
        <v>8</v>
      </c>
    </row>
    <row r="22" spans="1:5" x14ac:dyDescent="0.25">
      <c r="A22" s="593" t="s">
        <v>20</v>
      </c>
      <c r="B22" s="9">
        <f t="shared" si="0"/>
        <v>17</v>
      </c>
      <c r="C22" s="17" t="s">
        <v>21</v>
      </c>
      <c r="D22" s="13">
        <v>5</v>
      </c>
      <c r="E22" s="105" t="s">
        <v>8</v>
      </c>
    </row>
    <row r="23" spans="1:5" x14ac:dyDescent="0.25">
      <c r="A23" s="595"/>
      <c r="B23" s="9">
        <f t="shared" si="0"/>
        <v>18</v>
      </c>
      <c r="C23" s="99" t="s">
        <v>143</v>
      </c>
      <c r="D23" s="44">
        <v>10</v>
      </c>
      <c r="E23" s="105" t="s">
        <v>8</v>
      </c>
    </row>
    <row r="24" spans="1:5" ht="45" x14ac:dyDescent="0.25">
      <c r="A24" s="595"/>
      <c r="B24" s="9">
        <f t="shared" si="0"/>
        <v>19</v>
      </c>
      <c r="C24" s="23" t="s">
        <v>111</v>
      </c>
      <c r="D24" s="15">
        <v>20</v>
      </c>
      <c r="E24" s="105" t="s">
        <v>8</v>
      </c>
    </row>
    <row r="25" spans="1:5" ht="30.75" thickBot="1" x14ac:dyDescent="0.3">
      <c r="A25" s="596"/>
      <c r="B25" s="24">
        <f t="shared" si="0"/>
        <v>20</v>
      </c>
      <c r="C25" s="124" t="s">
        <v>22</v>
      </c>
      <c r="D25" s="53">
        <v>5</v>
      </c>
      <c r="E25" s="106" t="s">
        <v>8</v>
      </c>
    </row>
    <row r="26" spans="1:5" ht="15.75" thickBot="1" x14ac:dyDescent="0.3">
      <c r="A26" s="88"/>
      <c r="B26" s="25"/>
      <c r="C26" s="221" t="s">
        <v>276</v>
      </c>
      <c r="D26" s="222">
        <f>COUNTIF(D6:D25,"=0")</f>
        <v>5</v>
      </c>
      <c r="E26" s="4"/>
    </row>
    <row r="27" spans="1:5" ht="15.75" thickBot="1" x14ac:dyDescent="0.3">
      <c r="A27" s="88"/>
      <c r="B27" s="25"/>
      <c r="C27" s="223" t="s">
        <v>251</v>
      </c>
      <c r="D27" s="224">
        <f>COUNTIFS(D6:D25,"=0",$E$6:$E$25,"=S")</f>
        <v>5</v>
      </c>
      <c r="E27" s="185"/>
    </row>
    <row r="28" spans="1:5" ht="15.75" thickBot="1" x14ac:dyDescent="0.3">
      <c r="A28" s="88"/>
      <c r="B28" s="25"/>
      <c r="C28" s="225"/>
      <c r="D28" s="226">
        <f>D27/D26</f>
        <v>1</v>
      </c>
      <c r="E28" s="4"/>
    </row>
    <row r="29" spans="1:5" ht="15.75" thickBot="1" x14ac:dyDescent="0.3">
      <c r="A29" s="88"/>
      <c r="B29" s="25"/>
      <c r="C29" s="227"/>
      <c r="D29" s="228"/>
      <c r="E29" s="4"/>
    </row>
    <row r="30" spans="1:5" ht="15.75" thickBot="1" x14ac:dyDescent="0.3">
      <c r="A30" s="88"/>
      <c r="B30" s="25"/>
      <c r="C30" s="229" t="s">
        <v>277</v>
      </c>
      <c r="D30" s="230">
        <f>SUM(D10,D12:D15,D18,D19:D25)</f>
        <v>125</v>
      </c>
      <c r="E30" s="4"/>
    </row>
    <row r="31" spans="1:5" ht="15.75" thickBot="1" x14ac:dyDescent="0.3">
      <c r="A31" s="88"/>
      <c r="B31" s="25"/>
      <c r="C31" s="231" t="s">
        <v>252</v>
      </c>
      <c r="D31" s="232">
        <f>SUMIFS(D6:D25,E6:E25,"S")</f>
        <v>125</v>
      </c>
      <c r="E31" s="4"/>
    </row>
    <row r="32" spans="1:5" ht="15.75" thickBot="1" x14ac:dyDescent="0.3">
      <c r="A32" s="88"/>
      <c r="B32" s="25"/>
      <c r="C32" s="233"/>
      <c r="D32" s="226">
        <f>D31/D30</f>
        <v>1</v>
      </c>
      <c r="E32" s="4"/>
    </row>
    <row r="33" spans="1:5" ht="15.75" thickBot="1" x14ac:dyDescent="0.3">
      <c r="A33" s="40"/>
      <c r="B33" s="27"/>
      <c r="C33" s="100"/>
      <c r="D33" s="101"/>
      <c r="E33" s="4"/>
    </row>
    <row r="34" spans="1:5" ht="15.75" customHeight="1" thickBot="1" x14ac:dyDescent="0.3">
      <c r="A34" s="585" t="s">
        <v>186</v>
      </c>
      <c r="B34" s="586"/>
      <c r="C34" s="586"/>
      <c r="D34" s="216"/>
      <c r="E34" s="217"/>
    </row>
    <row r="35" spans="1:5" ht="30" x14ac:dyDescent="0.25">
      <c r="A35" s="198" t="s">
        <v>144</v>
      </c>
      <c r="B35" s="5">
        <f>B25+1</f>
        <v>21</v>
      </c>
      <c r="C35" s="107" t="s">
        <v>145</v>
      </c>
      <c r="D35" s="7">
        <v>0</v>
      </c>
      <c r="E35" s="104" t="s">
        <v>8</v>
      </c>
    </row>
    <row r="36" spans="1:5" ht="30" x14ac:dyDescent="0.25">
      <c r="A36" s="123" t="s">
        <v>9</v>
      </c>
      <c r="B36" s="9">
        <f>B35+1</f>
        <v>22</v>
      </c>
      <c r="C36" s="17" t="s">
        <v>146</v>
      </c>
      <c r="D36" s="7">
        <v>0</v>
      </c>
      <c r="E36" s="105" t="s">
        <v>8</v>
      </c>
    </row>
    <row r="37" spans="1:5" ht="45" x14ac:dyDescent="0.25">
      <c r="A37" s="619" t="s">
        <v>114</v>
      </c>
      <c r="B37" s="9">
        <f t="shared" ref="B37:B100" si="1">B36+1</f>
        <v>23</v>
      </c>
      <c r="C37" s="30" t="s">
        <v>106</v>
      </c>
      <c r="D37" s="7">
        <v>0</v>
      </c>
      <c r="E37" s="105" t="s">
        <v>8</v>
      </c>
    </row>
    <row r="38" spans="1:5" ht="30" x14ac:dyDescent="0.25">
      <c r="A38" s="620"/>
      <c r="B38" s="9">
        <f t="shared" si="1"/>
        <v>24</v>
      </c>
      <c r="C38" s="31" t="s">
        <v>187</v>
      </c>
      <c r="D38" s="9">
        <v>15</v>
      </c>
      <c r="E38" s="105" t="s">
        <v>8</v>
      </c>
    </row>
    <row r="39" spans="1:5" ht="60" x14ac:dyDescent="0.25">
      <c r="A39" s="620"/>
      <c r="B39" s="9">
        <f t="shared" si="1"/>
        <v>25</v>
      </c>
      <c r="C39" s="69" t="s">
        <v>188</v>
      </c>
      <c r="D39" s="5">
        <v>20</v>
      </c>
      <c r="E39" s="105" t="s">
        <v>8</v>
      </c>
    </row>
    <row r="40" spans="1:5" x14ac:dyDescent="0.25">
      <c r="A40" s="620"/>
      <c r="B40" s="9">
        <f t="shared" si="1"/>
        <v>26</v>
      </c>
      <c r="C40" s="31" t="s">
        <v>23</v>
      </c>
      <c r="D40" s="11">
        <v>0</v>
      </c>
      <c r="E40" s="105" t="s">
        <v>8</v>
      </c>
    </row>
    <row r="41" spans="1:5" x14ac:dyDescent="0.25">
      <c r="A41" s="620"/>
      <c r="B41" s="9">
        <f t="shared" si="1"/>
        <v>27</v>
      </c>
      <c r="C41" s="31" t="s">
        <v>24</v>
      </c>
      <c r="D41" s="13">
        <v>5</v>
      </c>
      <c r="E41" s="105" t="s">
        <v>8</v>
      </c>
    </row>
    <row r="42" spans="1:5" ht="30" x14ac:dyDescent="0.25">
      <c r="A42" s="620"/>
      <c r="B42" s="9">
        <f t="shared" si="1"/>
        <v>28</v>
      </c>
      <c r="C42" s="31" t="s">
        <v>201</v>
      </c>
      <c r="D42" s="44">
        <v>15</v>
      </c>
      <c r="E42" s="105" t="s">
        <v>8</v>
      </c>
    </row>
    <row r="43" spans="1:5" ht="45" x14ac:dyDescent="0.25">
      <c r="A43" s="620"/>
      <c r="B43" s="9">
        <f t="shared" si="1"/>
        <v>29</v>
      </c>
      <c r="C43" s="31" t="s">
        <v>232</v>
      </c>
      <c r="D43" s="11">
        <v>0</v>
      </c>
      <c r="E43" s="105" t="s">
        <v>8</v>
      </c>
    </row>
    <row r="44" spans="1:5" ht="17.25" x14ac:dyDescent="0.25">
      <c r="A44" s="620"/>
      <c r="B44" s="9">
        <f t="shared" si="1"/>
        <v>30</v>
      </c>
      <c r="C44" s="31" t="s">
        <v>71</v>
      </c>
      <c r="D44" s="13">
        <v>15</v>
      </c>
      <c r="E44" s="105" t="s">
        <v>8</v>
      </c>
    </row>
    <row r="45" spans="1:5" ht="30" x14ac:dyDescent="0.25">
      <c r="A45" s="620"/>
      <c r="B45" s="9">
        <f t="shared" si="1"/>
        <v>31</v>
      </c>
      <c r="C45" s="31" t="s">
        <v>163</v>
      </c>
      <c r="D45" s="13">
        <v>15</v>
      </c>
      <c r="E45" s="105" t="s">
        <v>8</v>
      </c>
    </row>
    <row r="46" spans="1:5" x14ac:dyDescent="0.25">
      <c r="A46" s="620"/>
      <c r="B46" s="9">
        <f t="shared" si="1"/>
        <v>32</v>
      </c>
      <c r="C46" s="31" t="s">
        <v>25</v>
      </c>
      <c r="D46" s="11">
        <v>0</v>
      </c>
      <c r="E46" s="105" t="s">
        <v>8</v>
      </c>
    </row>
    <row r="47" spans="1:5" x14ac:dyDescent="0.25">
      <c r="A47" s="620"/>
      <c r="B47" s="9">
        <f t="shared" si="1"/>
        <v>33</v>
      </c>
      <c r="C47" s="31" t="s">
        <v>26</v>
      </c>
      <c r="D47" s="11">
        <v>0</v>
      </c>
      <c r="E47" s="105" t="s">
        <v>8</v>
      </c>
    </row>
    <row r="48" spans="1:5" x14ac:dyDescent="0.25">
      <c r="A48" s="620"/>
      <c r="B48" s="9">
        <f t="shared" si="1"/>
        <v>34</v>
      </c>
      <c r="C48" s="31" t="s">
        <v>27</v>
      </c>
      <c r="D48" s="11">
        <v>0</v>
      </c>
      <c r="E48" s="105" t="s">
        <v>8</v>
      </c>
    </row>
    <row r="49" spans="1:5" x14ac:dyDescent="0.25">
      <c r="A49" s="620"/>
      <c r="B49" s="9">
        <f t="shared" si="1"/>
        <v>35</v>
      </c>
      <c r="C49" s="31" t="s">
        <v>202</v>
      </c>
      <c r="D49" s="11">
        <v>0</v>
      </c>
      <c r="E49" s="105" t="s">
        <v>8</v>
      </c>
    </row>
    <row r="50" spans="1:5" ht="30" x14ac:dyDescent="0.25">
      <c r="A50" s="620"/>
      <c r="B50" s="9">
        <f t="shared" si="1"/>
        <v>36</v>
      </c>
      <c r="C50" s="31" t="s">
        <v>69</v>
      </c>
      <c r="D50" s="11">
        <v>0</v>
      </c>
      <c r="E50" s="105" t="s">
        <v>8</v>
      </c>
    </row>
    <row r="51" spans="1:5" x14ac:dyDescent="0.25">
      <c r="A51" s="620"/>
      <c r="B51" s="9">
        <f t="shared" si="1"/>
        <v>37</v>
      </c>
      <c r="C51" s="31" t="s">
        <v>29</v>
      </c>
      <c r="D51" s="11">
        <v>0</v>
      </c>
      <c r="E51" s="105" t="s">
        <v>8</v>
      </c>
    </row>
    <row r="52" spans="1:5" x14ac:dyDescent="0.25">
      <c r="A52" s="620"/>
      <c r="B52" s="9">
        <f t="shared" si="1"/>
        <v>38</v>
      </c>
      <c r="C52" s="31" t="s">
        <v>115</v>
      </c>
      <c r="D52" s="13">
        <v>5</v>
      </c>
      <c r="E52" s="105" t="s">
        <v>8</v>
      </c>
    </row>
    <row r="53" spans="1:5" x14ac:dyDescent="0.25">
      <c r="A53" s="620"/>
      <c r="B53" s="9">
        <f t="shared" si="1"/>
        <v>39</v>
      </c>
      <c r="C53" s="31" t="s">
        <v>128</v>
      </c>
      <c r="D53" s="7">
        <v>0</v>
      </c>
      <c r="E53" s="105" t="s">
        <v>8</v>
      </c>
    </row>
    <row r="54" spans="1:5" x14ac:dyDescent="0.25">
      <c r="A54" s="620"/>
      <c r="B54" s="9">
        <f t="shared" si="1"/>
        <v>40</v>
      </c>
      <c r="C54" s="31" t="s">
        <v>40</v>
      </c>
      <c r="D54" s="15">
        <v>5</v>
      </c>
      <c r="E54" s="105" t="s">
        <v>8</v>
      </c>
    </row>
    <row r="55" spans="1:5" ht="30" x14ac:dyDescent="0.25">
      <c r="A55" s="620"/>
      <c r="B55" s="9">
        <f t="shared" si="1"/>
        <v>41</v>
      </c>
      <c r="C55" s="63" t="s">
        <v>246</v>
      </c>
      <c r="D55" s="11">
        <v>0</v>
      </c>
      <c r="E55" s="105" t="s">
        <v>8</v>
      </c>
    </row>
    <row r="56" spans="1:5" x14ac:dyDescent="0.25">
      <c r="A56" s="620"/>
      <c r="B56" s="9">
        <f t="shared" si="1"/>
        <v>42</v>
      </c>
      <c r="C56" s="31" t="s">
        <v>247</v>
      </c>
      <c r="D56" s="13">
        <v>5</v>
      </c>
      <c r="E56" s="105" t="s">
        <v>8</v>
      </c>
    </row>
    <row r="57" spans="1:5" x14ac:dyDescent="0.25">
      <c r="A57" s="620"/>
      <c r="B57" s="9">
        <f t="shared" si="1"/>
        <v>43</v>
      </c>
      <c r="C57" s="31" t="s">
        <v>37</v>
      </c>
      <c r="D57" s="13">
        <v>5</v>
      </c>
      <c r="E57" s="105" t="s">
        <v>8</v>
      </c>
    </row>
    <row r="58" spans="1:5" x14ac:dyDescent="0.25">
      <c r="A58" s="620"/>
      <c r="B58" s="9">
        <f t="shared" si="1"/>
        <v>44</v>
      </c>
      <c r="C58" s="31" t="s">
        <v>31</v>
      </c>
      <c r="D58" s="11">
        <v>0</v>
      </c>
      <c r="E58" s="105" t="s">
        <v>8</v>
      </c>
    </row>
    <row r="59" spans="1:5" x14ac:dyDescent="0.25">
      <c r="A59" s="620"/>
      <c r="B59" s="9">
        <f t="shared" si="1"/>
        <v>45</v>
      </c>
      <c r="C59" s="31" t="s">
        <v>32</v>
      </c>
      <c r="D59" s="11">
        <v>0</v>
      </c>
      <c r="E59" s="105" t="s">
        <v>8</v>
      </c>
    </row>
    <row r="60" spans="1:5" x14ac:dyDescent="0.25">
      <c r="A60" s="620"/>
      <c r="B60" s="9">
        <f t="shared" si="1"/>
        <v>46</v>
      </c>
      <c r="C60" s="31" t="s">
        <v>129</v>
      </c>
      <c r="D60" s="11">
        <v>0</v>
      </c>
      <c r="E60" s="105" t="s">
        <v>8</v>
      </c>
    </row>
    <row r="61" spans="1:5" x14ac:dyDescent="0.25">
      <c r="A61" s="620"/>
      <c r="B61" s="9">
        <f t="shared" si="1"/>
        <v>47</v>
      </c>
      <c r="C61" s="31" t="s">
        <v>33</v>
      </c>
      <c r="D61" s="11">
        <v>0</v>
      </c>
      <c r="E61" s="105" t="s">
        <v>8</v>
      </c>
    </row>
    <row r="62" spans="1:5" x14ac:dyDescent="0.25">
      <c r="A62" s="620"/>
      <c r="B62" s="9">
        <f t="shared" si="1"/>
        <v>48</v>
      </c>
      <c r="C62" s="31" t="s">
        <v>34</v>
      </c>
      <c r="D62" s="32">
        <v>0</v>
      </c>
      <c r="E62" s="105" t="s">
        <v>8</v>
      </c>
    </row>
    <row r="63" spans="1:5" x14ac:dyDescent="0.25">
      <c r="A63" s="620"/>
      <c r="B63" s="9">
        <f t="shared" si="1"/>
        <v>49</v>
      </c>
      <c r="C63" s="31" t="s">
        <v>233</v>
      </c>
      <c r="D63" s="9">
        <v>10</v>
      </c>
      <c r="E63" s="105" t="s">
        <v>8</v>
      </c>
    </row>
    <row r="64" spans="1:5" x14ac:dyDescent="0.25">
      <c r="A64" s="620"/>
      <c r="B64" s="9">
        <f t="shared" si="1"/>
        <v>50</v>
      </c>
      <c r="C64" s="31" t="s">
        <v>28</v>
      </c>
      <c r="D64" s="11">
        <v>0</v>
      </c>
      <c r="E64" s="105" t="s">
        <v>8</v>
      </c>
    </row>
    <row r="65" spans="1:6" x14ac:dyDescent="0.25">
      <c r="A65" s="620"/>
      <c r="B65" s="9">
        <f t="shared" si="1"/>
        <v>51</v>
      </c>
      <c r="C65" s="31" t="s">
        <v>30</v>
      </c>
      <c r="D65" s="11">
        <v>0</v>
      </c>
      <c r="E65" s="105" t="s">
        <v>8</v>
      </c>
    </row>
    <row r="66" spans="1:6" ht="15.75" thickBot="1" x14ac:dyDescent="0.3">
      <c r="A66" s="620"/>
      <c r="B66" s="9">
        <f t="shared" si="1"/>
        <v>52</v>
      </c>
      <c r="C66" s="31" t="s">
        <v>39</v>
      </c>
      <c r="D66" s="15">
        <v>5</v>
      </c>
      <c r="E66" s="115" t="s">
        <v>8</v>
      </c>
      <c r="F66" s="219">
        <f>COUNTIF(E67:E68,"s")</f>
        <v>1</v>
      </c>
    </row>
    <row r="67" spans="1:6" x14ac:dyDescent="0.25">
      <c r="A67" s="620"/>
      <c r="B67" s="9">
        <f t="shared" si="1"/>
        <v>53</v>
      </c>
      <c r="C67" s="33" t="s">
        <v>220</v>
      </c>
      <c r="D67" s="183">
        <v>5</v>
      </c>
      <c r="E67" s="291" t="s">
        <v>15</v>
      </c>
      <c r="F67" s="220" t="str">
        <f>IF(F66&gt;1,"ERROR, seleccionar només una S","")</f>
        <v/>
      </c>
    </row>
    <row r="68" spans="1:6" ht="15.75" thickBot="1" x14ac:dyDescent="0.3">
      <c r="A68" s="620"/>
      <c r="B68" s="9">
        <f t="shared" si="1"/>
        <v>54</v>
      </c>
      <c r="C68" s="33" t="s">
        <v>35</v>
      </c>
      <c r="D68" s="184">
        <v>10</v>
      </c>
      <c r="E68" s="293" t="s">
        <v>8</v>
      </c>
      <c r="F68" s="219">
        <f>COUNTIF(E69:E70,"s")</f>
        <v>1</v>
      </c>
    </row>
    <row r="69" spans="1:6" x14ac:dyDescent="0.25">
      <c r="A69" s="620"/>
      <c r="B69" s="9">
        <f t="shared" si="1"/>
        <v>55</v>
      </c>
      <c r="C69" s="33" t="s">
        <v>221</v>
      </c>
      <c r="D69" s="294">
        <v>5</v>
      </c>
      <c r="E69" s="295" t="s">
        <v>15</v>
      </c>
      <c r="F69" s="220" t="str">
        <f>IF(F68&gt;1,"ERROR, seleccionar només una S","")</f>
        <v/>
      </c>
    </row>
    <row r="70" spans="1:6" ht="15.75" thickBot="1" x14ac:dyDescent="0.3">
      <c r="A70" s="620"/>
      <c r="B70" s="9">
        <f t="shared" si="1"/>
        <v>56</v>
      </c>
      <c r="C70" s="33" t="s">
        <v>36</v>
      </c>
      <c r="D70" s="184">
        <v>10</v>
      </c>
      <c r="E70" s="293" t="s">
        <v>8</v>
      </c>
    </row>
    <row r="71" spans="1:6" ht="30" x14ac:dyDescent="0.25">
      <c r="A71" s="620"/>
      <c r="B71" s="9">
        <f t="shared" si="1"/>
        <v>57</v>
      </c>
      <c r="C71" s="31" t="s">
        <v>122</v>
      </c>
      <c r="D71" s="7">
        <v>0</v>
      </c>
      <c r="E71" s="109" t="s">
        <v>8</v>
      </c>
    </row>
    <row r="72" spans="1:6" x14ac:dyDescent="0.25">
      <c r="A72" s="620"/>
      <c r="B72" s="9">
        <f t="shared" si="1"/>
        <v>58</v>
      </c>
      <c r="C72" s="31" t="s">
        <v>38</v>
      </c>
      <c r="D72" s="11">
        <v>0</v>
      </c>
      <c r="E72" s="105" t="s">
        <v>8</v>
      </c>
    </row>
    <row r="73" spans="1:6" ht="30" x14ac:dyDescent="0.25">
      <c r="A73" s="621"/>
      <c r="B73" s="9">
        <f t="shared" si="1"/>
        <v>59</v>
      </c>
      <c r="C73" s="31" t="s">
        <v>190</v>
      </c>
      <c r="D73" s="11">
        <v>0</v>
      </c>
      <c r="E73" s="105" t="s">
        <v>8</v>
      </c>
    </row>
    <row r="74" spans="1:6" ht="30" x14ac:dyDescent="0.25">
      <c r="A74" s="619" t="s">
        <v>41</v>
      </c>
      <c r="B74" s="9">
        <f t="shared" si="1"/>
        <v>60</v>
      </c>
      <c r="C74" s="64" t="s">
        <v>234</v>
      </c>
      <c r="D74" s="11">
        <v>0</v>
      </c>
      <c r="E74" s="105" t="s">
        <v>8</v>
      </c>
    </row>
    <row r="75" spans="1:6" ht="30" x14ac:dyDescent="0.25">
      <c r="A75" s="620"/>
      <c r="B75" s="9">
        <f t="shared" si="1"/>
        <v>61</v>
      </c>
      <c r="C75" s="64" t="s">
        <v>310</v>
      </c>
      <c r="D75" s="9">
        <v>10</v>
      </c>
      <c r="E75" s="105" t="s">
        <v>8</v>
      </c>
    </row>
    <row r="76" spans="1:6" ht="30.75" thickBot="1" x14ac:dyDescent="0.3">
      <c r="A76" s="620"/>
      <c r="B76" s="9">
        <f t="shared" si="1"/>
        <v>62</v>
      </c>
      <c r="C76" s="65" t="s">
        <v>235</v>
      </c>
      <c r="D76" s="32">
        <v>0</v>
      </c>
      <c r="E76" s="115" t="s">
        <v>8</v>
      </c>
      <c r="F76" s="219">
        <f>COUNTIF(E77:E78,"s")</f>
        <v>1</v>
      </c>
    </row>
    <row r="77" spans="1:6" ht="30" x14ac:dyDescent="0.25">
      <c r="A77" s="620"/>
      <c r="B77" s="9">
        <f t="shared" si="1"/>
        <v>63</v>
      </c>
      <c r="C77" s="66" t="s">
        <v>42</v>
      </c>
      <c r="D77" s="120">
        <v>5</v>
      </c>
      <c r="E77" s="291" t="s">
        <v>15</v>
      </c>
      <c r="F77" s="220" t="str">
        <f>IF(F76&gt;1,"ERROR, seleccionar només una S","")</f>
        <v/>
      </c>
    </row>
    <row r="78" spans="1:6" ht="30.75" thickBot="1" x14ac:dyDescent="0.3">
      <c r="A78" s="620"/>
      <c r="B78" s="9">
        <f t="shared" si="1"/>
        <v>64</v>
      </c>
      <c r="C78" s="66" t="s">
        <v>43</v>
      </c>
      <c r="D78" s="121">
        <v>10</v>
      </c>
      <c r="E78" s="293" t="s">
        <v>8</v>
      </c>
    </row>
    <row r="79" spans="1:6" ht="45" x14ac:dyDescent="0.25">
      <c r="A79" s="621"/>
      <c r="B79" s="9">
        <f t="shared" si="1"/>
        <v>65</v>
      </c>
      <c r="C79" s="31" t="s">
        <v>236</v>
      </c>
      <c r="D79" s="73">
        <v>0</v>
      </c>
      <c r="E79" s="109" t="s">
        <v>8</v>
      </c>
      <c r="F79" s="189"/>
    </row>
    <row r="80" spans="1:6" ht="45" x14ac:dyDescent="0.25">
      <c r="A80" s="194" t="s">
        <v>147</v>
      </c>
      <c r="B80" s="9">
        <f t="shared" si="1"/>
        <v>66</v>
      </c>
      <c r="C80" s="31" t="s">
        <v>148</v>
      </c>
      <c r="D80" s="7">
        <v>0</v>
      </c>
      <c r="E80" s="105" t="s">
        <v>8</v>
      </c>
    </row>
    <row r="81" spans="1:5" ht="30" x14ac:dyDescent="0.25">
      <c r="A81" s="194" t="s">
        <v>164</v>
      </c>
      <c r="B81" s="9">
        <f t="shared" si="1"/>
        <v>67</v>
      </c>
      <c r="C81" s="31" t="s">
        <v>149</v>
      </c>
      <c r="D81" s="11">
        <v>0</v>
      </c>
      <c r="E81" s="105" t="s">
        <v>8</v>
      </c>
    </row>
    <row r="82" spans="1:5" ht="30" x14ac:dyDescent="0.25">
      <c r="A82" s="619" t="s">
        <v>208</v>
      </c>
      <c r="B82" s="9">
        <f t="shared" si="1"/>
        <v>68</v>
      </c>
      <c r="C82" s="31" t="s">
        <v>155</v>
      </c>
      <c r="D82" s="11">
        <v>0</v>
      </c>
      <c r="E82" s="105" t="s">
        <v>8</v>
      </c>
    </row>
    <row r="83" spans="1:5" ht="60" x14ac:dyDescent="0.25">
      <c r="A83" s="620"/>
      <c r="B83" s="9">
        <f t="shared" si="1"/>
        <v>69</v>
      </c>
      <c r="C83" s="31" t="s">
        <v>237</v>
      </c>
      <c r="D83" s="11">
        <v>0</v>
      </c>
      <c r="E83" s="105" t="s">
        <v>8</v>
      </c>
    </row>
    <row r="84" spans="1:5" x14ac:dyDescent="0.25">
      <c r="A84" s="620"/>
      <c r="B84" s="9">
        <f t="shared" si="1"/>
        <v>70</v>
      </c>
      <c r="C84" s="31" t="s">
        <v>225</v>
      </c>
      <c r="D84" s="11">
        <v>0</v>
      </c>
      <c r="E84" s="105" t="s">
        <v>8</v>
      </c>
    </row>
    <row r="85" spans="1:5" ht="30" x14ac:dyDescent="0.25">
      <c r="A85" s="620"/>
      <c r="B85" s="9">
        <f t="shared" si="1"/>
        <v>71</v>
      </c>
      <c r="C85" s="31" t="s">
        <v>170</v>
      </c>
      <c r="D85" s="9">
        <v>5</v>
      </c>
      <c r="E85" s="105" t="s">
        <v>8</v>
      </c>
    </row>
    <row r="86" spans="1:5" x14ac:dyDescent="0.25">
      <c r="A86" s="620"/>
      <c r="B86" s="9">
        <f t="shared" si="1"/>
        <v>72</v>
      </c>
      <c r="C86" s="31" t="s">
        <v>238</v>
      </c>
      <c r="D86" s="9">
        <v>5</v>
      </c>
      <c r="E86" s="105" t="s">
        <v>8</v>
      </c>
    </row>
    <row r="87" spans="1:5" ht="45" x14ac:dyDescent="0.25">
      <c r="A87" s="620"/>
      <c r="B87" s="9">
        <f t="shared" si="1"/>
        <v>73</v>
      </c>
      <c r="C87" s="31" t="s">
        <v>172</v>
      </c>
      <c r="D87" s="11">
        <v>0</v>
      </c>
      <c r="E87" s="105" t="s">
        <v>8</v>
      </c>
    </row>
    <row r="88" spans="1:5" ht="30" x14ac:dyDescent="0.25">
      <c r="A88" s="620"/>
      <c r="B88" s="9">
        <f t="shared" si="1"/>
        <v>74</v>
      </c>
      <c r="C88" s="31" t="s">
        <v>171</v>
      </c>
      <c r="D88" s="11">
        <v>0</v>
      </c>
      <c r="E88" s="105" t="s">
        <v>8</v>
      </c>
    </row>
    <row r="89" spans="1:5" x14ac:dyDescent="0.25">
      <c r="A89" s="620"/>
      <c r="B89" s="9">
        <f t="shared" si="1"/>
        <v>75</v>
      </c>
      <c r="C89" s="31" t="s">
        <v>177</v>
      </c>
      <c r="D89" s="11">
        <v>0</v>
      </c>
      <c r="E89" s="105" t="s">
        <v>8</v>
      </c>
    </row>
    <row r="90" spans="1:5" x14ac:dyDescent="0.25">
      <c r="A90" s="620"/>
      <c r="B90" s="9">
        <f t="shared" si="1"/>
        <v>76</v>
      </c>
      <c r="C90" s="33" t="s">
        <v>222</v>
      </c>
      <c r="D90" s="11">
        <v>0</v>
      </c>
      <c r="E90" s="105" t="s">
        <v>8</v>
      </c>
    </row>
    <row r="91" spans="1:5" x14ac:dyDescent="0.25">
      <c r="A91" s="620"/>
      <c r="B91" s="9">
        <f t="shared" si="1"/>
        <v>77</v>
      </c>
      <c r="C91" s="33" t="s">
        <v>223</v>
      </c>
      <c r="D91" s="9">
        <v>5</v>
      </c>
      <c r="E91" s="105" t="s">
        <v>8</v>
      </c>
    </row>
    <row r="92" spans="1:5" ht="30" x14ac:dyDescent="0.25">
      <c r="A92" s="620"/>
      <c r="B92" s="9">
        <f t="shared" si="1"/>
        <v>78</v>
      </c>
      <c r="C92" s="31" t="s">
        <v>156</v>
      </c>
      <c r="D92" s="11">
        <v>0</v>
      </c>
      <c r="E92" s="105" t="s">
        <v>8</v>
      </c>
    </row>
    <row r="93" spans="1:5" x14ac:dyDescent="0.25">
      <c r="A93" s="620"/>
      <c r="B93" s="9">
        <f t="shared" si="1"/>
        <v>79</v>
      </c>
      <c r="C93" s="33" t="s">
        <v>173</v>
      </c>
      <c r="D93" s="9">
        <v>5</v>
      </c>
      <c r="E93" s="105" t="s">
        <v>8</v>
      </c>
    </row>
    <row r="94" spans="1:5" ht="30" x14ac:dyDescent="0.25">
      <c r="A94" s="620"/>
      <c r="B94" s="9">
        <f t="shared" si="1"/>
        <v>80</v>
      </c>
      <c r="C94" s="33" t="s">
        <v>239</v>
      </c>
      <c r="D94" s="9">
        <v>10</v>
      </c>
      <c r="E94" s="105" t="s">
        <v>8</v>
      </c>
    </row>
    <row r="95" spans="1:5" ht="30" x14ac:dyDescent="0.25">
      <c r="A95" s="195"/>
      <c r="B95" s="9">
        <f t="shared" si="1"/>
        <v>81</v>
      </c>
      <c r="C95" s="31" t="s">
        <v>189</v>
      </c>
      <c r="D95" s="11">
        <v>0</v>
      </c>
      <c r="E95" s="105" t="s">
        <v>8</v>
      </c>
    </row>
    <row r="96" spans="1:5" ht="15.75" thickBot="1" x14ac:dyDescent="0.3">
      <c r="A96" s="195"/>
      <c r="B96" s="9">
        <f t="shared" si="1"/>
        <v>82</v>
      </c>
      <c r="C96" s="30" t="s">
        <v>224</v>
      </c>
      <c r="D96" s="11">
        <v>0</v>
      </c>
      <c r="E96" s="105" t="s">
        <v>8</v>
      </c>
    </row>
    <row r="97" spans="1:5" ht="30.75" thickBot="1" x14ac:dyDescent="0.3">
      <c r="A97" s="89" t="s">
        <v>150</v>
      </c>
      <c r="B97" s="9">
        <f t="shared" si="1"/>
        <v>83</v>
      </c>
      <c r="C97" s="30" t="s">
        <v>104</v>
      </c>
      <c r="D97" s="11">
        <v>0</v>
      </c>
      <c r="E97" s="105" t="s">
        <v>8</v>
      </c>
    </row>
    <row r="98" spans="1:5" ht="30.75" thickBot="1" x14ac:dyDescent="0.3">
      <c r="A98" s="89" t="s">
        <v>9</v>
      </c>
      <c r="B98" s="9">
        <f t="shared" si="1"/>
        <v>84</v>
      </c>
      <c r="C98" s="31" t="s">
        <v>10</v>
      </c>
      <c r="D98" s="11">
        <v>0</v>
      </c>
      <c r="E98" s="105" t="s">
        <v>8</v>
      </c>
    </row>
    <row r="99" spans="1:5" x14ac:dyDescent="0.25">
      <c r="A99" s="616" t="s">
        <v>191</v>
      </c>
      <c r="B99" s="9">
        <f t="shared" si="1"/>
        <v>85</v>
      </c>
      <c r="C99" s="31" t="s">
        <v>81</v>
      </c>
      <c r="D99" s="32">
        <v>0</v>
      </c>
      <c r="E99" s="105" t="s">
        <v>8</v>
      </c>
    </row>
    <row r="100" spans="1:5" x14ac:dyDescent="0.25">
      <c r="A100" s="617"/>
      <c r="B100" s="9">
        <f t="shared" si="1"/>
        <v>86</v>
      </c>
      <c r="C100" s="31" t="s">
        <v>82</v>
      </c>
      <c r="D100" s="11">
        <v>0</v>
      </c>
      <c r="E100" s="105" t="s">
        <v>8</v>
      </c>
    </row>
    <row r="101" spans="1:5" x14ac:dyDescent="0.25">
      <c r="A101" s="617"/>
      <c r="B101" s="9">
        <f t="shared" ref="B101:B161" si="2">B100+1</f>
        <v>87</v>
      </c>
      <c r="C101" s="31" t="s">
        <v>83</v>
      </c>
      <c r="D101" s="132">
        <v>5</v>
      </c>
      <c r="E101" s="105" t="s">
        <v>8</v>
      </c>
    </row>
    <row r="102" spans="1:5" x14ac:dyDescent="0.25">
      <c r="A102" s="617"/>
      <c r="B102" s="9">
        <f t="shared" si="2"/>
        <v>88</v>
      </c>
      <c r="C102" s="31" t="s">
        <v>84</v>
      </c>
      <c r="D102" s="11">
        <v>0</v>
      </c>
      <c r="E102" s="105" t="s">
        <v>8</v>
      </c>
    </row>
    <row r="103" spans="1:5" x14ac:dyDescent="0.25">
      <c r="A103" s="617"/>
      <c r="B103" s="9">
        <f t="shared" si="2"/>
        <v>89</v>
      </c>
      <c r="C103" s="31" t="s">
        <v>85</v>
      </c>
      <c r="D103" s="61">
        <v>5</v>
      </c>
      <c r="E103" s="105" t="s">
        <v>8</v>
      </c>
    </row>
    <row r="104" spans="1:5" x14ac:dyDescent="0.25">
      <c r="A104" s="617"/>
      <c r="B104" s="9">
        <f t="shared" si="2"/>
        <v>90</v>
      </c>
      <c r="C104" s="31" t="s">
        <v>86</v>
      </c>
      <c r="D104" s="11">
        <v>0</v>
      </c>
      <c r="E104" s="105" t="s">
        <v>8</v>
      </c>
    </row>
    <row r="105" spans="1:5" x14ac:dyDescent="0.25">
      <c r="A105" s="617"/>
      <c r="B105" s="9">
        <f t="shared" si="2"/>
        <v>91</v>
      </c>
      <c r="C105" s="31" t="s">
        <v>87</v>
      </c>
      <c r="D105" s="11">
        <v>0</v>
      </c>
      <c r="E105" s="105" t="s">
        <v>8</v>
      </c>
    </row>
    <row r="106" spans="1:5" x14ac:dyDescent="0.25">
      <c r="A106" s="617"/>
      <c r="B106" s="9">
        <f t="shared" si="2"/>
        <v>92</v>
      </c>
      <c r="C106" s="31" t="s">
        <v>240</v>
      </c>
      <c r="D106" s="61">
        <v>20</v>
      </c>
      <c r="E106" s="105" t="s">
        <v>8</v>
      </c>
    </row>
    <row r="107" spans="1:5" x14ac:dyDescent="0.25">
      <c r="A107" s="617"/>
      <c r="B107" s="9">
        <f t="shared" si="2"/>
        <v>93</v>
      </c>
      <c r="C107" s="31" t="s">
        <v>88</v>
      </c>
      <c r="D107" s="11">
        <v>0</v>
      </c>
      <c r="E107" s="105" t="s">
        <v>8</v>
      </c>
    </row>
    <row r="108" spans="1:5" x14ac:dyDescent="0.25">
      <c r="A108" s="617"/>
      <c r="B108" s="9">
        <f t="shared" si="2"/>
        <v>94</v>
      </c>
      <c r="C108" s="31" t="s">
        <v>241</v>
      </c>
      <c r="D108" s="77">
        <v>10</v>
      </c>
      <c r="E108" s="105" t="s">
        <v>8</v>
      </c>
    </row>
    <row r="109" spans="1:5" x14ac:dyDescent="0.25">
      <c r="A109" s="617"/>
      <c r="B109" s="9">
        <f t="shared" si="2"/>
        <v>95</v>
      </c>
      <c r="C109" s="31" t="s">
        <v>89</v>
      </c>
      <c r="D109" s="11">
        <v>0</v>
      </c>
      <c r="E109" s="105" t="s">
        <v>8</v>
      </c>
    </row>
    <row r="110" spans="1:5" x14ac:dyDescent="0.25">
      <c r="A110" s="617"/>
      <c r="B110" s="9">
        <f t="shared" si="2"/>
        <v>96</v>
      </c>
      <c r="C110" s="31" t="s">
        <v>90</v>
      </c>
      <c r="D110" s="11">
        <v>0</v>
      </c>
      <c r="E110" s="105" t="s">
        <v>8</v>
      </c>
    </row>
    <row r="111" spans="1:5" ht="45" x14ac:dyDescent="0.25">
      <c r="A111" s="617"/>
      <c r="B111" s="9">
        <f t="shared" si="2"/>
        <v>97</v>
      </c>
      <c r="C111" s="78" t="s">
        <v>157</v>
      </c>
      <c r="D111" s="11">
        <v>0</v>
      </c>
      <c r="E111" s="105" t="s">
        <v>8</v>
      </c>
    </row>
    <row r="112" spans="1:5" ht="30" x14ac:dyDescent="0.25">
      <c r="A112" s="617"/>
      <c r="B112" s="9">
        <f t="shared" si="2"/>
        <v>98</v>
      </c>
      <c r="C112" s="78" t="s">
        <v>136</v>
      </c>
      <c r="D112" s="32">
        <v>0</v>
      </c>
      <c r="E112" s="105" t="s">
        <v>8</v>
      </c>
    </row>
    <row r="113" spans="1:6" ht="30" x14ac:dyDescent="0.25">
      <c r="A113" s="617"/>
      <c r="B113" s="9">
        <f t="shared" si="2"/>
        <v>99</v>
      </c>
      <c r="C113" s="78" t="s">
        <v>135</v>
      </c>
      <c r="D113" s="32">
        <v>0</v>
      </c>
      <c r="E113" s="105" t="s">
        <v>8</v>
      </c>
    </row>
    <row r="114" spans="1:6" ht="30" x14ac:dyDescent="0.25">
      <c r="A114" s="617"/>
      <c r="B114" s="9">
        <f t="shared" si="2"/>
        <v>100</v>
      </c>
      <c r="C114" s="78" t="s">
        <v>158</v>
      </c>
      <c r="D114" s="32">
        <v>0</v>
      </c>
      <c r="E114" s="105" t="s">
        <v>8</v>
      </c>
    </row>
    <row r="115" spans="1:6" ht="45" customHeight="1" x14ac:dyDescent="0.25">
      <c r="A115" s="617"/>
      <c r="B115" s="9">
        <f t="shared" si="2"/>
        <v>101</v>
      </c>
      <c r="C115" s="31" t="s">
        <v>159</v>
      </c>
      <c r="D115" s="32">
        <v>0</v>
      </c>
      <c r="E115" s="105" t="s">
        <v>8</v>
      </c>
    </row>
    <row r="116" spans="1:6" ht="30" x14ac:dyDescent="0.25">
      <c r="A116" s="617"/>
      <c r="B116" s="9">
        <f t="shared" si="2"/>
        <v>102</v>
      </c>
      <c r="C116" s="31" t="s">
        <v>91</v>
      </c>
      <c r="D116" s="11">
        <v>0</v>
      </c>
      <c r="E116" s="105" t="s">
        <v>8</v>
      </c>
    </row>
    <row r="117" spans="1:6" ht="30" x14ac:dyDescent="0.25">
      <c r="A117" s="617"/>
      <c r="B117" s="9">
        <f t="shared" si="2"/>
        <v>103</v>
      </c>
      <c r="C117" s="31" t="s">
        <v>192</v>
      </c>
      <c r="D117" s="11">
        <v>0</v>
      </c>
      <c r="E117" s="105" t="s">
        <v>8</v>
      </c>
    </row>
    <row r="118" spans="1:6" x14ac:dyDescent="0.25">
      <c r="A118" s="617"/>
      <c r="B118" s="9">
        <f t="shared" si="2"/>
        <v>104</v>
      </c>
      <c r="C118" s="31" t="s">
        <v>92</v>
      </c>
      <c r="D118" s="11">
        <v>0</v>
      </c>
      <c r="E118" s="105" t="s">
        <v>8</v>
      </c>
    </row>
    <row r="119" spans="1:6" x14ac:dyDescent="0.25">
      <c r="A119" s="617"/>
      <c r="B119" s="9">
        <f t="shared" si="2"/>
        <v>105</v>
      </c>
      <c r="C119" s="31" t="s">
        <v>93</v>
      </c>
      <c r="D119" s="132">
        <v>5</v>
      </c>
      <c r="E119" s="105" t="s">
        <v>8</v>
      </c>
    </row>
    <row r="120" spans="1:6" ht="30" x14ac:dyDescent="0.25">
      <c r="A120" s="617"/>
      <c r="B120" s="9">
        <f t="shared" si="2"/>
        <v>106</v>
      </c>
      <c r="C120" s="31" t="s">
        <v>160</v>
      </c>
      <c r="D120" s="11">
        <v>0</v>
      </c>
      <c r="E120" s="105" t="s">
        <v>8</v>
      </c>
    </row>
    <row r="121" spans="1:6" ht="30" x14ac:dyDescent="0.25">
      <c r="A121" s="617"/>
      <c r="B121" s="9">
        <f t="shared" si="2"/>
        <v>107</v>
      </c>
      <c r="C121" s="31" t="s">
        <v>94</v>
      </c>
      <c r="D121" s="11">
        <v>0</v>
      </c>
      <c r="E121" s="105" t="s">
        <v>8</v>
      </c>
    </row>
    <row r="122" spans="1:6" x14ac:dyDescent="0.25">
      <c r="A122" s="617"/>
      <c r="B122" s="9">
        <f t="shared" si="2"/>
        <v>108</v>
      </c>
      <c r="C122" s="31" t="s">
        <v>95</v>
      </c>
      <c r="D122" s="11">
        <v>0</v>
      </c>
      <c r="E122" s="105" t="s">
        <v>8</v>
      </c>
    </row>
    <row r="123" spans="1:6" ht="30" x14ac:dyDescent="0.25">
      <c r="A123" s="617"/>
      <c r="B123" s="9">
        <f t="shared" si="2"/>
        <v>109</v>
      </c>
      <c r="C123" s="31" t="s">
        <v>242</v>
      </c>
      <c r="D123" s="77">
        <v>5</v>
      </c>
      <c r="E123" s="105" t="s">
        <v>8</v>
      </c>
      <c r="F123" s="188"/>
    </row>
    <row r="124" spans="1:6" x14ac:dyDescent="0.25">
      <c r="A124" s="617"/>
      <c r="B124" s="9">
        <f t="shared" si="2"/>
        <v>110</v>
      </c>
      <c r="C124" s="31" t="s">
        <v>96</v>
      </c>
      <c r="D124" s="11">
        <v>0</v>
      </c>
      <c r="E124" s="105" t="s">
        <v>8</v>
      </c>
    </row>
    <row r="125" spans="1:6" x14ac:dyDescent="0.25">
      <c r="A125" s="617"/>
      <c r="B125" s="9">
        <f t="shared" si="2"/>
        <v>111</v>
      </c>
      <c r="C125" s="31" t="s">
        <v>97</v>
      </c>
      <c r="D125" s="11">
        <v>0</v>
      </c>
      <c r="E125" s="105" t="s">
        <v>8</v>
      </c>
    </row>
    <row r="126" spans="1:6" x14ac:dyDescent="0.25">
      <c r="A126" s="617"/>
      <c r="B126" s="9">
        <f t="shared" si="2"/>
        <v>112</v>
      </c>
      <c r="C126" s="31" t="s">
        <v>98</v>
      </c>
      <c r="D126" s="61">
        <v>5</v>
      </c>
      <c r="E126" s="105" t="s">
        <v>8</v>
      </c>
    </row>
    <row r="127" spans="1:6" ht="15.75" thickBot="1" x14ac:dyDescent="0.3">
      <c r="A127" s="618"/>
      <c r="B127" s="9">
        <f t="shared" si="2"/>
        <v>113</v>
      </c>
      <c r="C127" s="31" t="s">
        <v>243</v>
      </c>
      <c r="D127" s="77">
        <v>5</v>
      </c>
      <c r="E127" s="105" t="s">
        <v>8</v>
      </c>
    </row>
    <row r="128" spans="1:6" ht="45" x14ac:dyDescent="0.25">
      <c r="A128" s="199" t="s">
        <v>151</v>
      </c>
      <c r="B128" s="9">
        <f t="shared" si="2"/>
        <v>114</v>
      </c>
      <c r="C128" s="30" t="s">
        <v>105</v>
      </c>
      <c r="D128" s="11">
        <v>0</v>
      </c>
      <c r="E128" s="105" t="s">
        <v>8</v>
      </c>
    </row>
    <row r="129" spans="1:6" ht="30.75" thickBot="1" x14ac:dyDescent="0.3">
      <c r="A129" s="200" t="s">
        <v>9</v>
      </c>
      <c r="B129" s="9">
        <f t="shared" si="2"/>
        <v>115</v>
      </c>
      <c r="C129" s="31" t="s">
        <v>10</v>
      </c>
      <c r="D129" s="11">
        <v>0</v>
      </c>
      <c r="E129" s="105" t="s">
        <v>8</v>
      </c>
    </row>
    <row r="130" spans="1:6" x14ac:dyDescent="0.25">
      <c r="A130" s="616" t="s">
        <v>99</v>
      </c>
      <c r="B130" s="9">
        <f t="shared" si="2"/>
        <v>116</v>
      </c>
      <c r="C130" s="31" t="s">
        <v>130</v>
      </c>
      <c r="D130" s="32">
        <v>0</v>
      </c>
      <c r="E130" s="105" t="s">
        <v>8</v>
      </c>
    </row>
    <row r="131" spans="1:6" x14ac:dyDescent="0.25">
      <c r="A131" s="617"/>
      <c r="B131" s="9">
        <f t="shared" si="2"/>
        <v>117</v>
      </c>
      <c r="C131" s="31" t="s">
        <v>100</v>
      </c>
      <c r="D131" s="32">
        <v>0</v>
      </c>
      <c r="E131" s="105" t="s">
        <v>8</v>
      </c>
    </row>
    <row r="132" spans="1:6" ht="30" x14ac:dyDescent="0.25">
      <c r="A132" s="617"/>
      <c r="B132" s="9">
        <f t="shared" si="2"/>
        <v>118</v>
      </c>
      <c r="C132" s="31" t="s">
        <v>175</v>
      </c>
      <c r="D132" s="32">
        <v>0</v>
      </c>
      <c r="E132" s="105" t="s">
        <v>8</v>
      </c>
    </row>
    <row r="133" spans="1:6" x14ac:dyDescent="0.25">
      <c r="A133" s="617"/>
      <c r="B133" s="9">
        <f t="shared" si="2"/>
        <v>119</v>
      </c>
      <c r="C133" s="31" t="s">
        <v>165</v>
      </c>
      <c r="D133" s="32">
        <v>0</v>
      </c>
      <c r="E133" s="105" t="s">
        <v>8</v>
      </c>
    </row>
    <row r="134" spans="1:6" x14ac:dyDescent="0.25">
      <c r="A134" s="617"/>
      <c r="B134" s="9">
        <f t="shared" si="2"/>
        <v>120</v>
      </c>
      <c r="C134" s="31" t="s">
        <v>176</v>
      </c>
      <c r="D134" s="32">
        <v>0</v>
      </c>
      <c r="E134" s="105" t="s">
        <v>8</v>
      </c>
    </row>
    <row r="135" spans="1:6" ht="30.75" thickBot="1" x14ac:dyDescent="0.3">
      <c r="A135" s="618"/>
      <c r="B135" s="9">
        <f t="shared" si="2"/>
        <v>121</v>
      </c>
      <c r="C135" s="31" t="s">
        <v>178</v>
      </c>
      <c r="D135" s="11">
        <v>0</v>
      </c>
      <c r="E135" s="105" t="s">
        <v>8</v>
      </c>
    </row>
    <row r="136" spans="1:6" x14ac:dyDescent="0.25">
      <c r="A136" s="617"/>
      <c r="B136" s="9">
        <f t="shared" si="2"/>
        <v>122</v>
      </c>
      <c r="C136" s="31" t="s">
        <v>179</v>
      </c>
      <c r="D136" s="77">
        <v>10</v>
      </c>
      <c r="E136" s="105" t="s">
        <v>8</v>
      </c>
    </row>
    <row r="137" spans="1:6" x14ac:dyDescent="0.25">
      <c r="A137" s="617"/>
      <c r="B137" s="9">
        <f t="shared" si="2"/>
        <v>123</v>
      </c>
      <c r="C137" s="31" t="s">
        <v>101</v>
      </c>
      <c r="D137" s="11">
        <v>0</v>
      </c>
      <c r="E137" s="105" t="s">
        <v>8</v>
      </c>
    </row>
    <row r="138" spans="1:6" x14ac:dyDescent="0.25">
      <c r="A138" s="617"/>
      <c r="B138" s="9">
        <f t="shared" si="2"/>
        <v>124</v>
      </c>
      <c r="C138" s="31" t="s">
        <v>180</v>
      </c>
      <c r="D138" s="61">
        <v>15</v>
      </c>
      <c r="E138" s="105" t="s">
        <v>8</v>
      </c>
    </row>
    <row r="139" spans="1:6" ht="15.75" thickBot="1" x14ac:dyDescent="0.3">
      <c r="A139" s="617"/>
      <c r="B139" s="9">
        <f t="shared" si="2"/>
        <v>125</v>
      </c>
      <c r="C139" s="31" t="s">
        <v>181</v>
      </c>
      <c r="D139" s="122">
        <v>5</v>
      </c>
      <c r="E139" s="115" t="s">
        <v>8</v>
      </c>
      <c r="F139" s="219">
        <f>COUNTIF(E140:E141,"s")</f>
        <v>1</v>
      </c>
    </row>
    <row r="140" spans="1:6" x14ac:dyDescent="0.25">
      <c r="A140" s="617"/>
      <c r="B140" s="9">
        <f t="shared" si="2"/>
        <v>126</v>
      </c>
      <c r="C140" s="36" t="s">
        <v>162</v>
      </c>
      <c r="D140" s="117">
        <v>5</v>
      </c>
      <c r="E140" s="291" t="s">
        <v>15</v>
      </c>
      <c r="F140" s="220" t="str">
        <f>IF(F139&gt;1,"ERROR, seleccionar només una S","")</f>
        <v/>
      </c>
    </row>
    <row r="141" spans="1:6" ht="30.75" thickBot="1" x14ac:dyDescent="0.3">
      <c r="A141" s="618"/>
      <c r="B141" s="9">
        <f t="shared" si="2"/>
        <v>127</v>
      </c>
      <c r="C141" s="36" t="s">
        <v>182</v>
      </c>
      <c r="D141" s="119">
        <v>10</v>
      </c>
      <c r="E141" s="293" t="s">
        <v>8</v>
      </c>
    </row>
    <row r="142" spans="1:6" x14ac:dyDescent="0.25">
      <c r="A142" s="616" t="s">
        <v>44</v>
      </c>
      <c r="B142" s="9">
        <f t="shared" si="2"/>
        <v>128</v>
      </c>
      <c r="C142" s="31" t="s">
        <v>45</v>
      </c>
      <c r="D142" s="87">
        <v>0</v>
      </c>
      <c r="E142" s="109" t="s">
        <v>8</v>
      </c>
    </row>
    <row r="143" spans="1:6" ht="15.75" thickBot="1" x14ac:dyDescent="0.3">
      <c r="A143" s="617"/>
      <c r="B143" s="9">
        <f t="shared" si="2"/>
        <v>129</v>
      </c>
      <c r="C143" s="33" t="s">
        <v>244</v>
      </c>
      <c r="D143" s="90">
        <v>5</v>
      </c>
      <c r="E143" s="105" t="s">
        <v>8</v>
      </c>
    </row>
    <row r="144" spans="1:6" x14ac:dyDescent="0.25">
      <c r="A144" s="616" t="s">
        <v>126</v>
      </c>
      <c r="B144" s="9">
        <f t="shared" si="2"/>
        <v>130</v>
      </c>
      <c r="C144" s="31" t="s">
        <v>308</v>
      </c>
      <c r="D144" s="18">
        <v>20</v>
      </c>
      <c r="E144" s="105" t="s">
        <v>8</v>
      </c>
    </row>
    <row r="145" spans="1:5" x14ac:dyDescent="0.25">
      <c r="A145" s="617"/>
      <c r="B145" s="9">
        <f t="shared" si="2"/>
        <v>131</v>
      </c>
      <c r="C145" s="31" t="s">
        <v>309</v>
      </c>
      <c r="D145" s="44">
        <v>5</v>
      </c>
      <c r="E145" s="105" t="s">
        <v>8</v>
      </c>
    </row>
    <row r="146" spans="1:5" x14ac:dyDescent="0.25">
      <c r="A146" s="617"/>
      <c r="B146" s="9">
        <f t="shared" si="2"/>
        <v>132</v>
      </c>
      <c r="C146" s="31" t="s">
        <v>46</v>
      </c>
      <c r="D146" s="11">
        <v>0</v>
      </c>
      <c r="E146" s="105" t="s">
        <v>8</v>
      </c>
    </row>
    <row r="147" spans="1:5" ht="15.75" thickBot="1" x14ac:dyDescent="0.3">
      <c r="A147" s="618"/>
      <c r="B147" s="9">
        <f t="shared" si="2"/>
        <v>133</v>
      </c>
      <c r="C147" s="31" t="s">
        <v>110</v>
      </c>
      <c r="D147" s="18">
        <v>20</v>
      </c>
      <c r="E147" s="105" t="s">
        <v>8</v>
      </c>
    </row>
    <row r="148" spans="1:5" x14ac:dyDescent="0.25">
      <c r="A148" s="604" t="s">
        <v>47</v>
      </c>
      <c r="B148" s="9">
        <f t="shared" si="2"/>
        <v>134</v>
      </c>
      <c r="C148" s="35" t="s">
        <v>203</v>
      </c>
      <c r="D148" s="13">
        <v>5</v>
      </c>
      <c r="E148" s="105" t="s">
        <v>8</v>
      </c>
    </row>
    <row r="149" spans="1:5" ht="30" x14ac:dyDescent="0.25">
      <c r="A149" s="605"/>
      <c r="B149" s="9">
        <f t="shared" si="2"/>
        <v>135</v>
      </c>
      <c r="C149" s="35" t="s">
        <v>204</v>
      </c>
      <c r="D149" s="11">
        <v>0</v>
      </c>
      <c r="E149" s="105" t="s">
        <v>8</v>
      </c>
    </row>
    <row r="150" spans="1:5" x14ac:dyDescent="0.25">
      <c r="A150" s="605"/>
      <c r="B150" s="9">
        <f t="shared" si="2"/>
        <v>136</v>
      </c>
      <c r="C150" s="35" t="s">
        <v>161</v>
      </c>
      <c r="D150" s="13">
        <v>5</v>
      </c>
      <c r="E150" s="105" t="s">
        <v>8</v>
      </c>
    </row>
    <row r="151" spans="1:5" x14ac:dyDescent="0.25">
      <c r="A151" s="605"/>
      <c r="B151" s="9">
        <f t="shared" si="2"/>
        <v>137</v>
      </c>
      <c r="C151" s="35" t="s">
        <v>48</v>
      </c>
      <c r="D151" s="13">
        <v>5</v>
      </c>
      <c r="E151" s="105" t="s">
        <v>8</v>
      </c>
    </row>
    <row r="152" spans="1:5" ht="30" x14ac:dyDescent="0.25">
      <c r="A152" s="605"/>
      <c r="B152" s="9">
        <f t="shared" si="2"/>
        <v>138</v>
      </c>
      <c r="C152" s="37" t="s">
        <v>307</v>
      </c>
      <c r="D152" s="61">
        <v>15</v>
      </c>
      <c r="E152" s="105" t="s">
        <v>8</v>
      </c>
    </row>
    <row r="153" spans="1:5" x14ac:dyDescent="0.25">
      <c r="A153" s="605"/>
      <c r="B153" s="9">
        <f t="shared" si="2"/>
        <v>139</v>
      </c>
      <c r="C153" s="35" t="s">
        <v>205</v>
      </c>
      <c r="D153" s="13">
        <v>5</v>
      </c>
      <c r="E153" s="105" t="s">
        <v>8</v>
      </c>
    </row>
    <row r="154" spans="1:5" x14ac:dyDescent="0.25">
      <c r="A154" s="605"/>
      <c r="B154" s="9">
        <f t="shared" si="2"/>
        <v>140</v>
      </c>
      <c r="C154" s="35" t="s">
        <v>102</v>
      </c>
      <c r="D154" s="13">
        <v>5</v>
      </c>
      <c r="E154" s="105" t="s">
        <v>8</v>
      </c>
    </row>
    <row r="155" spans="1:5" x14ac:dyDescent="0.25">
      <c r="A155" s="605"/>
      <c r="B155" s="9">
        <f t="shared" si="2"/>
        <v>141</v>
      </c>
      <c r="C155" s="35" t="s">
        <v>206</v>
      </c>
      <c r="D155" s="13">
        <v>5</v>
      </c>
      <c r="E155" s="105" t="s">
        <v>8</v>
      </c>
    </row>
    <row r="156" spans="1:5" ht="30.75" thickBot="1" x14ac:dyDescent="0.3">
      <c r="A156" s="606"/>
      <c r="B156" s="9">
        <f t="shared" si="2"/>
        <v>142</v>
      </c>
      <c r="C156" s="79" t="s">
        <v>207</v>
      </c>
      <c r="D156" s="13">
        <v>5</v>
      </c>
      <c r="E156" s="105" t="s">
        <v>8</v>
      </c>
    </row>
    <row r="157" spans="1:5" x14ac:dyDescent="0.25">
      <c r="A157" s="604" t="s">
        <v>20</v>
      </c>
      <c r="B157" s="9">
        <f t="shared" si="2"/>
        <v>143</v>
      </c>
      <c r="C157" s="31" t="s">
        <v>137</v>
      </c>
      <c r="D157" s="13">
        <v>5</v>
      </c>
      <c r="E157" s="105" t="s">
        <v>8</v>
      </c>
    </row>
    <row r="158" spans="1:5" ht="45" x14ac:dyDescent="0.25">
      <c r="A158" s="605"/>
      <c r="B158" s="9">
        <f t="shared" si="2"/>
        <v>144</v>
      </c>
      <c r="C158" s="35" t="s">
        <v>132</v>
      </c>
      <c r="D158" s="11">
        <v>0</v>
      </c>
      <c r="E158" s="105" t="s">
        <v>8</v>
      </c>
    </row>
    <row r="159" spans="1:5" ht="150" x14ac:dyDescent="0.25">
      <c r="A159" s="605"/>
      <c r="B159" s="9">
        <f t="shared" si="2"/>
        <v>145</v>
      </c>
      <c r="C159" s="98" t="s">
        <v>194</v>
      </c>
      <c r="D159" s="34">
        <v>0</v>
      </c>
      <c r="E159" s="105" t="s">
        <v>8</v>
      </c>
    </row>
    <row r="160" spans="1:5" x14ac:dyDescent="0.25">
      <c r="A160" s="605"/>
      <c r="B160" s="9">
        <f t="shared" si="2"/>
        <v>146</v>
      </c>
      <c r="C160" s="31" t="s">
        <v>80</v>
      </c>
      <c r="D160" s="34">
        <v>0</v>
      </c>
      <c r="E160" s="105" t="s">
        <v>8</v>
      </c>
    </row>
    <row r="161" spans="1:5" ht="15.75" thickBot="1" x14ac:dyDescent="0.3">
      <c r="A161" s="606"/>
      <c r="B161" s="71">
        <f t="shared" si="2"/>
        <v>147</v>
      </c>
      <c r="C161" s="86" t="s">
        <v>103</v>
      </c>
      <c r="D161" s="15">
        <v>10</v>
      </c>
      <c r="E161" s="106" t="s">
        <v>8</v>
      </c>
    </row>
    <row r="162" spans="1:5" ht="15.75" thickBot="1" x14ac:dyDescent="0.3">
      <c r="A162" s="88"/>
      <c r="B162" s="25"/>
      <c r="C162" s="221" t="s">
        <v>278</v>
      </c>
      <c r="D162" s="222">
        <f>COUNTIF(D35:D161,"=0")</f>
        <v>76</v>
      </c>
      <c r="E162" s="4"/>
    </row>
    <row r="163" spans="1:5" ht="15.75" thickBot="1" x14ac:dyDescent="0.3">
      <c r="A163" s="88"/>
      <c r="B163" s="25"/>
      <c r="C163" s="223" t="s">
        <v>253</v>
      </c>
      <c r="D163" s="224">
        <f>COUNTIFS(D35:D161,"=0",$E$35:$E$161,"=S")</f>
        <v>76</v>
      </c>
      <c r="E163" s="4"/>
    </row>
    <row r="164" spans="1:5" ht="15.75" thickBot="1" x14ac:dyDescent="0.3">
      <c r="A164" s="88"/>
      <c r="B164" s="25"/>
      <c r="C164" s="225"/>
      <c r="D164" s="226">
        <f>D163/D162</f>
        <v>1</v>
      </c>
      <c r="E164" s="4"/>
    </row>
    <row r="165" spans="1:5" ht="15.75" thickBot="1" x14ac:dyDescent="0.3">
      <c r="A165" s="88"/>
      <c r="B165" s="25"/>
      <c r="C165" s="227"/>
      <c r="D165" s="228"/>
      <c r="E165" s="4"/>
    </row>
    <row r="166" spans="1:5" ht="30.75" thickBot="1" x14ac:dyDescent="0.3">
      <c r="A166" s="88"/>
      <c r="B166" s="25"/>
      <c r="C166" s="229" t="s">
        <v>279</v>
      </c>
      <c r="D166" s="230">
        <f>SUM(D38:D39,D41:D42,D44:D45,D52,D54,D56:D57,D63,D66,D68,D70,D75,D78,D85:D86,D91,D93:D94,D101,D103,D106,D108,D119,D123,D126,D127,D136,D138:D139,D141,D143:D145,D147:D148,D150:D157,D161)</f>
        <v>405</v>
      </c>
      <c r="E166" s="4"/>
    </row>
    <row r="167" spans="1:5" ht="15.75" thickBot="1" x14ac:dyDescent="0.3">
      <c r="A167" s="88"/>
      <c r="B167" s="25"/>
      <c r="C167" s="231" t="s">
        <v>254</v>
      </c>
      <c r="D167" s="232">
        <f>SUMIFS(D35:D161,E35:E161,"S")</f>
        <v>405</v>
      </c>
      <c r="E167" s="4"/>
    </row>
    <row r="168" spans="1:5" ht="15.75" thickBot="1" x14ac:dyDescent="0.3">
      <c r="A168" s="88"/>
      <c r="B168" s="25"/>
      <c r="C168" s="233"/>
      <c r="D168" s="226">
        <f>D167/D166</f>
        <v>1</v>
      </c>
      <c r="E168" s="4"/>
    </row>
    <row r="169" spans="1:5" ht="15.75" thickBot="1" x14ac:dyDescent="0.3">
      <c r="A169" s="88"/>
      <c r="B169" s="25"/>
      <c r="C169" s="26"/>
      <c r="D169" s="27"/>
      <c r="E169" s="3"/>
    </row>
    <row r="170" spans="1:5" ht="15.75" thickBot="1" x14ac:dyDescent="0.3">
      <c r="A170" s="585" t="s">
        <v>50</v>
      </c>
      <c r="B170" s="586"/>
      <c r="C170" s="586"/>
      <c r="D170" s="216"/>
      <c r="E170" s="217"/>
    </row>
    <row r="171" spans="1:5" ht="30" x14ac:dyDescent="0.25">
      <c r="A171" s="607" t="s">
        <v>116</v>
      </c>
      <c r="B171" s="18">
        <f>B161+1</f>
        <v>148</v>
      </c>
      <c r="C171" s="108" t="s">
        <v>117</v>
      </c>
      <c r="D171" s="73">
        <v>0</v>
      </c>
      <c r="E171" s="104" t="s">
        <v>8</v>
      </c>
    </row>
    <row r="172" spans="1:5" ht="30" x14ac:dyDescent="0.25">
      <c r="A172" s="607"/>
      <c r="B172" s="13">
        <f>B171+1</f>
        <v>149</v>
      </c>
      <c r="C172" s="67" t="s">
        <v>118</v>
      </c>
      <c r="D172" s="13">
        <v>5</v>
      </c>
      <c r="E172" s="105" t="s">
        <v>8</v>
      </c>
    </row>
    <row r="173" spans="1:5" ht="30" x14ac:dyDescent="0.25">
      <c r="A173" s="607"/>
      <c r="B173" s="13">
        <f t="shared" ref="B173:B197" si="3">B172+1</f>
        <v>150</v>
      </c>
      <c r="C173" s="68" t="s">
        <v>134</v>
      </c>
      <c r="D173" s="34">
        <v>0</v>
      </c>
      <c r="E173" s="105" t="s">
        <v>8</v>
      </c>
    </row>
    <row r="174" spans="1:5" ht="30" x14ac:dyDescent="0.25">
      <c r="A174" s="608"/>
      <c r="B174" s="13">
        <f t="shared" si="3"/>
        <v>151</v>
      </c>
      <c r="C174" s="68" t="s">
        <v>119</v>
      </c>
      <c r="D174" s="34">
        <v>0</v>
      </c>
      <c r="E174" s="105" t="s">
        <v>8</v>
      </c>
    </row>
    <row r="175" spans="1:5" ht="30" x14ac:dyDescent="0.25">
      <c r="A175" s="197" t="s">
        <v>153</v>
      </c>
      <c r="B175" s="13">
        <f t="shared" si="3"/>
        <v>152</v>
      </c>
      <c r="C175" s="10" t="s">
        <v>51</v>
      </c>
      <c r="D175" s="11">
        <v>0</v>
      </c>
      <c r="E175" s="105" t="s">
        <v>8</v>
      </c>
    </row>
    <row r="176" spans="1:5" ht="30" x14ac:dyDescent="0.25">
      <c r="A176" s="197" t="s">
        <v>9</v>
      </c>
      <c r="B176" s="13">
        <f t="shared" si="3"/>
        <v>153</v>
      </c>
      <c r="C176" s="23" t="s">
        <v>10</v>
      </c>
      <c r="D176" s="11">
        <v>0</v>
      </c>
      <c r="E176" s="105" t="s">
        <v>8</v>
      </c>
    </row>
    <row r="177" spans="1:6" ht="30" customHeight="1" x14ac:dyDescent="0.25">
      <c r="A177" s="609" t="s">
        <v>13</v>
      </c>
      <c r="B177" s="13">
        <f t="shared" si="3"/>
        <v>154</v>
      </c>
      <c r="C177" s="20" t="s">
        <v>52</v>
      </c>
      <c r="D177" s="11">
        <v>0</v>
      </c>
      <c r="E177" s="105" t="s">
        <v>8</v>
      </c>
    </row>
    <row r="178" spans="1:6" ht="15.75" thickBot="1" x14ac:dyDescent="0.3">
      <c r="A178" s="610"/>
      <c r="B178" s="13">
        <f t="shared" si="3"/>
        <v>155</v>
      </c>
      <c r="C178" s="35" t="s">
        <v>193</v>
      </c>
      <c r="D178" s="32">
        <v>0</v>
      </c>
      <c r="E178" s="115" t="s">
        <v>8</v>
      </c>
      <c r="F178" s="219">
        <f>COUNTIF(E179:E180,"s")</f>
        <v>1</v>
      </c>
    </row>
    <row r="179" spans="1:6" x14ac:dyDescent="0.25">
      <c r="A179" s="610"/>
      <c r="B179" s="13">
        <f t="shared" si="3"/>
        <v>156</v>
      </c>
      <c r="C179" s="36" t="s">
        <v>53</v>
      </c>
      <c r="D179" s="117">
        <v>15</v>
      </c>
      <c r="E179" s="291" t="s">
        <v>15</v>
      </c>
      <c r="F179" s="220" t="str">
        <f>IF(F178&gt;1,"ERROR, seleccionar només una S","")</f>
        <v/>
      </c>
    </row>
    <row r="180" spans="1:6" ht="15.75" thickBot="1" x14ac:dyDescent="0.3">
      <c r="A180" s="610"/>
      <c r="B180" s="13">
        <f t="shared" si="3"/>
        <v>157</v>
      </c>
      <c r="C180" s="36" t="s">
        <v>54</v>
      </c>
      <c r="D180" s="119">
        <v>20</v>
      </c>
      <c r="E180" s="293" t="s">
        <v>8</v>
      </c>
    </row>
    <row r="181" spans="1:6" x14ac:dyDescent="0.25">
      <c r="A181" s="610"/>
      <c r="B181" s="13">
        <f t="shared" si="3"/>
        <v>158</v>
      </c>
      <c r="C181" s="36" t="s">
        <v>55</v>
      </c>
      <c r="D181" s="7">
        <v>0</v>
      </c>
      <c r="E181" s="109" t="s">
        <v>8</v>
      </c>
    </row>
    <row r="182" spans="1:6" x14ac:dyDescent="0.25">
      <c r="A182" s="610"/>
      <c r="B182" s="13">
        <f t="shared" si="3"/>
        <v>159</v>
      </c>
      <c r="C182" s="19" t="s">
        <v>245</v>
      </c>
      <c r="D182" s="9">
        <v>10</v>
      </c>
      <c r="E182" s="105" t="s">
        <v>8</v>
      </c>
    </row>
    <row r="183" spans="1:6" x14ac:dyDescent="0.25">
      <c r="A183" s="610"/>
      <c r="B183" s="13">
        <f t="shared" si="3"/>
        <v>160</v>
      </c>
      <c r="C183" s="20" t="s">
        <v>152</v>
      </c>
      <c r="D183" s="82">
        <v>5</v>
      </c>
      <c r="E183" s="105" t="s">
        <v>8</v>
      </c>
    </row>
    <row r="184" spans="1:6" x14ac:dyDescent="0.25">
      <c r="A184" s="610"/>
      <c r="B184" s="13">
        <f t="shared" si="3"/>
        <v>161</v>
      </c>
      <c r="C184" s="35" t="s">
        <v>123</v>
      </c>
      <c r="D184" s="11">
        <v>0</v>
      </c>
      <c r="E184" s="105" t="s">
        <v>8</v>
      </c>
    </row>
    <row r="185" spans="1:6" x14ac:dyDescent="0.25">
      <c r="A185" s="610"/>
      <c r="B185" s="13">
        <f t="shared" si="3"/>
        <v>162</v>
      </c>
      <c r="C185" s="35" t="s">
        <v>49</v>
      </c>
      <c r="D185" s="11">
        <v>0</v>
      </c>
      <c r="E185" s="105" t="s">
        <v>8</v>
      </c>
    </row>
    <row r="186" spans="1:6" x14ac:dyDescent="0.25">
      <c r="A186" s="610"/>
      <c r="B186" s="13">
        <f t="shared" si="3"/>
        <v>163</v>
      </c>
      <c r="C186" s="20" t="s">
        <v>56</v>
      </c>
      <c r="D186" s="11">
        <v>0</v>
      </c>
      <c r="E186" s="105" t="s">
        <v>8</v>
      </c>
    </row>
    <row r="187" spans="1:6" ht="30" x14ac:dyDescent="0.25">
      <c r="A187" s="610"/>
      <c r="B187" s="13">
        <f t="shared" si="3"/>
        <v>164</v>
      </c>
      <c r="C187" s="41" t="s">
        <v>57</v>
      </c>
      <c r="D187" s="11">
        <v>0</v>
      </c>
      <c r="E187" s="105" t="s">
        <v>8</v>
      </c>
    </row>
    <row r="188" spans="1:6" x14ac:dyDescent="0.25">
      <c r="A188" s="610"/>
      <c r="B188" s="13">
        <f t="shared" si="3"/>
        <v>165</v>
      </c>
      <c r="C188" s="20" t="s">
        <v>58</v>
      </c>
      <c r="D188" s="13">
        <v>15</v>
      </c>
      <c r="E188" s="105" t="s">
        <v>8</v>
      </c>
    </row>
    <row r="189" spans="1:6" x14ac:dyDescent="0.25">
      <c r="A189" s="610"/>
      <c r="B189" s="13">
        <f t="shared" si="3"/>
        <v>166</v>
      </c>
      <c r="C189" s="35" t="s">
        <v>120</v>
      </c>
      <c r="D189" s="13">
        <v>10</v>
      </c>
      <c r="E189" s="105" t="s">
        <v>8</v>
      </c>
    </row>
    <row r="190" spans="1:6" x14ac:dyDescent="0.25">
      <c r="A190" s="610"/>
      <c r="B190" s="13">
        <f t="shared" si="3"/>
        <v>167</v>
      </c>
      <c r="C190" s="20" t="s">
        <v>59</v>
      </c>
      <c r="D190" s="11">
        <v>0</v>
      </c>
      <c r="E190" s="105" t="s">
        <v>8</v>
      </c>
    </row>
    <row r="191" spans="1:6" x14ac:dyDescent="0.25">
      <c r="A191" s="610"/>
      <c r="B191" s="13">
        <f t="shared" si="3"/>
        <v>168</v>
      </c>
      <c r="C191" s="133" t="s">
        <v>133</v>
      </c>
      <c r="D191" s="18">
        <v>5</v>
      </c>
      <c r="E191" s="105" t="s">
        <v>8</v>
      </c>
    </row>
    <row r="192" spans="1:6" x14ac:dyDescent="0.25">
      <c r="A192" s="611"/>
      <c r="B192" s="13">
        <f t="shared" si="3"/>
        <v>169</v>
      </c>
      <c r="C192" s="20" t="s">
        <v>60</v>
      </c>
      <c r="D192" s="7">
        <v>0</v>
      </c>
      <c r="E192" s="105" t="s">
        <v>8</v>
      </c>
    </row>
    <row r="193" spans="1:5" x14ac:dyDescent="0.25">
      <c r="A193" s="201"/>
      <c r="B193" s="13">
        <f t="shared" si="3"/>
        <v>170</v>
      </c>
      <c r="C193" s="20" t="s">
        <v>248</v>
      </c>
      <c r="D193" s="18">
        <v>5</v>
      </c>
      <c r="E193" s="105" t="s">
        <v>8</v>
      </c>
    </row>
    <row r="194" spans="1:5" x14ac:dyDescent="0.25">
      <c r="A194" s="201"/>
      <c r="B194" s="13">
        <f t="shared" si="3"/>
        <v>171</v>
      </c>
      <c r="C194" s="20" t="s">
        <v>249</v>
      </c>
      <c r="D194" s="18">
        <v>5</v>
      </c>
      <c r="E194" s="105" t="s">
        <v>8</v>
      </c>
    </row>
    <row r="195" spans="1:5" x14ac:dyDescent="0.25">
      <c r="A195" s="612" t="s">
        <v>20</v>
      </c>
      <c r="B195" s="13">
        <f t="shared" si="3"/>
        <v>172</v>
      </c>
      <c r="C195" s="20" t="s">
        <v>226</v>
      </c>
      <c r="D195" s="18">
        <v>5</v>
      </c>
      <c r="E195" s="105" t="s">
        <v>8</v>
      </c>
    </row>
    <row r="196" spans="1:5" x14ac:dyDescent="0.25">
      <c r="A196" s="613"/>
      <c r="B196" s="13">
        <f t="shared" si="3"/>
        <v>173</v>
      </c>
      <c r="C196" s="20" t="s">
        <v>61</v>
      </c>
      <c r="D196" s="11">
        <v>0</v>
      </c>
      <c r="E196" s="105" t="s">
        <v>8</v>
      </c>
    </row>
    <row r="197" spans="1:5" ht="15.75" thickBot="1" x14ac:dyDescent="0.3">
      <c r="A197" s="614"/>
      <c r="B197" s="38">
        <f t="shared" si="3"/>
        <v>174</v>
      </c>
      <c r="C197" s="97" t="s">
        <v>183</v>
      </c>
      <c r="D197" s="24">
        <v>5</v>
      </c>
      <c r="E197" s="106" t="s">
        <v>8</v>
      </c>
    </row>
    <row r="198" spans="1:5" ht="15.75" thickBot="1" x14ac:dyDescent="0.3">
      <c r="A198" s="88"/>
      <c r="B198" s="25"/>
      <c r="C198" s="221" t="s">
        <v>280</v>
      </c>
      <c r="D198" s="222">
        <f>COUNTIF(D171:D197,"=0")</f>
        <v>15</v>
      </c>
      <c r="E198" s="4"/>
    </row>
    <row r="199" spans="1:5" ht="15.75" thickBot="1" x14ac:dyDescent="0.3">
      <c r="A199" s="88"/>
      <c r="B199" s="25"/>
      <c r="C199" s="223" t="s">
        <v>255</v>
      </c>
      <c r="D199" s="224">
        <f>COUNTIFS(D171:D197,"=0",$E$171:$E$197,"=S")</f>
        <v>15</v>
      </c>
      <c r="E199" s="4"/>
    </row>
    <row r="200" spans="1:5" ht="15.75" thickBot="1" x14ac:dyDescent="0.3">
      <c r="A200" s="88"/>
      <c r="B200" s="25"/>
      <c r="C200" s="225"/>
      <c r="D200" s="226">
        <f>D199/D198</f>
        <v>1</v>
      </c>
      <c r="E200" s="4"/>
    </row>
    <row r="201" spans="1:5" ht="15.75" thickBot="1" x14ac:dyDescent="0.3">
      <c r="A201" s="88"/>
      <c r="B201" s="25"/>
      <c r="C201" s="227"/>
      <c r="D201" s="228"/>
      <c r="E201" s="4"/>
    </row>
    <row r="202" spans="1:5" ht="15.75" thickBot="1" x14ac:dyDescent="0.3">
      <c r="A202" s="88"/>
      <c r="B202" s="25"/>
      <c r="C202" s="229" t="s">
        <v>281</v>
      </c>
      <c r="D202" s="230">
        <f>SUM(D172,D180,D182:D183,D188:D189,D191,D193:D195,D197)</f>
        <v>90</v>
      </c>
      <c r="E202" s="4"/>
    </row>
    <row r="203" spans="1:5" ht="15.75" thickBot="1" x14ac:dyDescent="0.3">
      <c r="A203" s="88"/>
      <c r="B203" s="25"/>
      <c r="C203" s="231" t="s">
        <v>256</v>
      </c>
      <c r="D203" s="232">
        <f>SUMIFS(D171:D197,E171:E197,"S")</f>
        <v>90</v>
      </c>
      <c r="E203" s="4"/>
    </row>
    <row r="204" spans="1:5" ht="15.75" thickBot="1" x14ac:dyDescent="0.3">
      <c r="A204" s="88"/>
      <c r="B204" s="25"/>
      <c r="C204" s="233"/>
      <c r="D204" s="226">
        <f>D203/D202</f>
        <v>1</v>
      </c>
      <c r="E204" s="4"/>
    </row>
    <row r="205" spans="1:5" ht="15.75" thickBot="1" x14ac:dyDescent="0.3">
      <c r="A205" s="88"/>
      <c r="B205" s="25"/>
      <c r="C205" s="26"/>
      <c r="D205" s="27"/>
      <c r="E205" s="3"/>
    </row>
    <row r="206" spans="1:5" ht="15.75" thickBot="1" x14ac:dyDescent="0.3">
      <c r="A206" s="585" t="s">
        <v>62</v>
      </c>
      <c r="B206" s="586"/>
      <c r="C206" s="586"/>
      <c r="D206" s="216"/>
      <c r="E206" s="217"/>
    </row>
    <row r="207" spans="1:5" ht="30" x14ac:dyDescent="0.25">
      <c r="A207" s="595" t="s">
        <v>154</v>
      </c>
      <c r="B207" s="5">
        <f>B197+1</f>
        <v>175</v>
      </c>
      <c r="C207" s="42" t="s">
        <v>63</v>
      </c>
      <c r="D207" s="84">
        <v>5</v>
      </c>
      <c r="E207" s="109" t="s">
        <v>8</v>
      </c>
    </row>
    <row r="208" spans="1:5" ht="30" x14ac:dyDescent="0.25">
      <c r="A208" s="595"/>
      <c r="B208" s="9">
        <f>B207+1</f>
        <v>176</v>
      </c>
      <c r="C208" s="20" t="s">
        <v>72</v>
      </c>
      <c r="D208" s="45">
        <v>10</v>
      </c>
      <c r="E208" s="105" t="s">
        <v>8</v>
      </c>
    </row>
    <row r="209" spans="1:5" x14ac:dyDescent="0.25">
      <c r="A209" s="595"/>
      <c r="B209" s="9">
        <f t="shared" ref="B209:B214" si="4">B208+1</f>
        <v>177</v>
      </c>
      <c r="C209" s="20" t="s">
        <v>65</v>
      </c>
      <c r="D209" s="46">
        <v>10</v>
      </c>
      <c r="E209" s="105" t="s">
        <v>8</v>
      </c>
    </row>
    <row r="210" spans="1:5" x14ac:dyDescent="0.25">
      <c r="A210" s="595"/>
      <c r="B210" s="9">
        <f t="shared" si="4"/>
        <v>178</v>
      </c>
      <c r="C210" s="20" t="s">
        <v>73</v>
      </c>
      <c r="D210" s="46">
        <v>10</v>
      </c>
      <c r="E210" s="105" t="s">
        <v>8</v>
      </c>
    </row>
    <row r="211" spans="1:5" x14ac:dyDescent="0.25">
      <c r="A211" s="595"/>
      <c r="B211" s="9">
        <f t="shared" si="4"/>
        <v>179</v>
      </c>
      <c r="C211" s="20" t="s">
        <v>74</v>
      </c>
      <c r="D211" s="46">
        <v>20</v>
      </c>
      <c r="E211" s="105" t="s">
        <v>8</v>
      </c>
    </row>
    <row r="212" spans="1:5" x14ac:dyDescent="0.25">
      <c r="A212" s="595"/>
      <c r="B212" s="9">
        <f t="shared" si="4"/>
        <v>180</v>
      </c>
      <c r="C212" s="20" t="s">
        <v>75</v>
      </c>
      <c r="D212" s="46">
        <v>20</v>
      </c>
      <c r="E212" s="105" t="s">
        <v>8</v>
      </c>
    </row>
    <row r="213" spans="1:5" ht="17.25" x14ac:dyDescent="0.25">
      <c r="A213" s="595"/>
      <c r="B213" s="9">
        <f t="shared" si="4"/>
        <v>181</v>
      </c>
      <c r="C213" s="20" t="s">
        <v>76</v>
      </c>
      <c r="D213" s="46">
        <v>10</v>
      </c>
      <c r="E213" s="105" t="s">
        <v>8</v>
      </c>
    </row>
    <row r="214" spans="1:5" x14ac:dyDescent="0.25">
      <c r="A214" s="595"/>
      <c r="B214" s="111">
        <f t="shared" si="4"/>
        <v>182</v>
      </c>
      <c r="C214" s="112" t="s">
        <v>66</v>
      </c>
      <c r="D214" s="113">
        <v>10</v>
      </c>
      <c r="E214" s="115" t="s">
        <v>8</v>
      </c>
    </row>
    <row r="215" spans="1:5" ht="15.75" thickBot="1" x14ac:dyDescent="0.3">
      <c r="A215" s="242" t="s">
        <v>20</v>
      </c>
      <c r="B215" s="24">
        <f>B214+1</f>
        <v>183</v>
      </c>
      <c r="C215" s="47" t="s">
        <v>64</v>
      </c>
      <c r="D215" s="243">
        <v>5</v>
      </c>
      <c r="E215" s="106" t="s">
        <v>8</v>
      </c>
    </row>
    <row r="216" spans="1:5" ht="15.75" thickBot="1" x14ac:dyDescent="0.3">
      <c r="A216" s="88"/>
      <c r="B216" s="25"/>
      <c r="C216" s="221" t="s">
        <v>282</v>
      </c>
      <c r="D216" s="222">
        <f>COUNTIF(D207:D215,"=0")</f>
        <v>0</v>
      </c>
      <c r="E216" s="4"/>
    </row>
    <row r="217" spans="1:5" ht="15.75" thickBot="1" x14ac:dyDescent="0.3">
      <c r="A217" s="88"/>
      <c r="B217" s="25"/>
      <c r="C217" s="223" t="s">
        <v>257</v>
      </c>
      <c r="D217" s="224">
        <f>COUNTIFS(D207:D215,"=0",$E$207:$E$215,"=S")</f>
        <v>0</v>
      </c>
      <c r="E217" s="4"/>
    </row>
    <row r="218" spans="1:5" ht="15.75" thickBot="1" x14ac:dyDescent="0.3">
      <c r="A218" s="88"/>
      <c r="B218" s="25"/>
      <c r="C218" s="225"/>
      <c r="D218" s="226" t="str">
        <f>IF(D216=0,"",D217/D216)</f>
        <v/>
      </c>
      <c r="E218" s="4"/>
    </row>
    <row r="219" spans="1:5" ht="15.75" thickBot="1" x14ac:dyDescent="0.3">
      <c r="A219" s="88"/>
      <c r="B219" s="25"/>
      <c r="C219" s="227"/>
      <c r="D219" s="228"/>
      <c r="E219" s="4"/>
    </row>
    <row r="220" spans="1:5" ht="15.75" thickBot="1" x14ac:dyDescent="0.3">
      <c r="A220" s="88"/>
      <c r="B220" s="25"/>
      <c r="C220" s="229" t="s">
        <v>283</v>
      </c>
      <c r="D220" s="230">
        <f>SUM(D207:D215)</f>
        <v>100</v>
      </c>
      <c r="E220" s="4"/>
    </row>
    <row r="221" spans="1:5" ht="15.75" thickBot="1" x14ac:dyDescent="0.3">
      <c r="A221" s="88"/>
      <c r="B221" s="25"/>
      <c r="C221" s="231" t="s">
        <v>259</v>
      </c>
      <c r="D221" s="232">
        <f>SUMIFS(D207:D215,E207:E215,"S")</f>
        <v>100</v>
      </c>
      <c r="E221" s="4"/>
    </row>
    <row r="222" spans="1:5" ht="15.75" thickBot="1" x14ac:dyDescent="0.3">
      <c r="A222" s="88"/>
      <c r="B222" s="25"/>
      <c r="C222" s="233"/>
      <c r="D222" s="226">
        <f>IF(D220=0,"",D221/D220)</f>
        <v>1</v>
      </c>
      <c r="E222" s="4"/>
    </row>
    <row r="223" spans="1:5" ht="15.75" thickBot="1" x14ac:dyDescent="0.3">
      <c r="A223" s="88"/>
      <c r="B223" s="25"/>
      <c r="C223" s="233"/>
      <c r="D223" s="235"/>
      <c r="E223" s="4"/>
    </row>
    <row r="224" spans="1:5" ht="15.75" customHeight="1" thickBot="1" x14ac:dyDescent="0.3">
      <c r="A224" s="585" t="s">
        <v>124</v>
      </c>
      <c r="B224" s="586"/>
      <c r="C224" s="586"/>
      <c r="D224" s="216"/>
      <c r="E224" s="217"/>
    </row>
    <row r="225" spans="1:5" ht="30" x14ac:dyDescent="0.25">
      <c r="A225" s="595"/>
      <c r="B225" s="5">
        <f>B215+1</f>
        <v>184</v>
      </c>
      <c r="C225" s="42" t="s">
        <v>77</v>
      </c>
      <c r="D225" s="8">
        <v>0</v>
      </c>
      <c r="E225" s="104" t="s">
        <v>8</v>
      </c>
    </row>
    <row r="226" spans="1:5" ht="60" x14ac:dyDescent="0.25">
      <c r="A226" s="595"/>
      <c r="B226" s="9">
        <f>B225+1</f>
        <v>185</v>
      </c>
      <c r="C226" s="20" t="s">
        <v>167</v>
      </c>
      <c r="D226" s="12">
        <v>0</v>
      </c>
      <c r="E226" s="105" t="s">
        <v>8</v>
      </c>
    </row>
    <row r="227" spans="1:5" ht="30" x14ac:dyDescent="0.25">
      <c r="A227" s="595"/>
      <c r="B227" s="9">
        <f t="shared" ref="B227:B228" si="5">B226+1</f>
        <v>186</v>
      </c>
      <c r="C227" s="20" t="s">
        <v>67</v>
      </c>
      <c r="D227" s="14">
        <v>20</v>
      </c>
      <c r="E227" s="105" t="s">
        <v>8</v>
      </c>
    </row>
    <row r="228" spans="1:5" ht="30" x14ac:dyDescent="0.25">
      <c r="A228" s="595"/>
      <c r="B228" s="9">
        <f t="shared" si="5"/>
        <v>187</v>
      </c>
      <c r="C228" s="20" t="s">
        <v>166</v>
      </c>
      <c r="D228" s="12">
        <v>0</v>
      </c>
      <c r="E228" s="105" t="s">
        <v>8</v>
      </c>
    </row>
    <row r="229" spans="1:5" ht="15.75" thickBot="1" x14ac:dyDescent="0.3">
      <c r="A229" s="596"/>
      <c r="B229" s="24">
        <f>B228+1</f>
        <v>188</v>
      </c>
      <c r="C229" s="47" t="s">
        <v>168</v>
      </c>
      <c r="D229" s="39">
        <v>5</v>
      </c>
      <c r="E229" s="106" t="s">
        <v>8</v>
      </c>
    </row>
    <row r="230" spans="1:5" ht="30.75" thickBot="1" x14ac:dyDescent="0.3">
      <c r="A230" s="88"/>
      <c r="B230" s="25"/>
      <c r="C230" s="221" t="s">
        <v>284</v>
      </c>
      <c r="D230" s="222">
        <f>COUNTIF(D225:D229,"=0")</f>
        <v>3</v>
      </c>
      <c r="E230" s="4"/>
    </row>
    <row r="231" spans="1:5" ht="15.75" thickBot="1" x14ac:dyDescent="0.3">
      <c r="A231" s="88"/>
      <c r="B231" s="25"/>
      <c r="C231" s="223" t="s">
        <v>260</v>
      </c>
      <c r="D231" s="224">
        <f>COUNTIFS(D225:D229,"=0",$E$225:$E$229,"=S")</f>
        <v>3</v>
      </c>
      <c r="E231" s="4"/>
    </row>
    <row r="232" spans="1:5" ht="15.75" thickBot="1" x14ac:dyDescent="0.3">
      <c r="A232" s="88"/>
      <c r="B232" s="25"/>
      <c r="C232" s="225"/>
      <c r="D232" s="226">
        <f>D231/D230</f>
        <v>1</v>
      </c>
      <c r="E232" s="4"/>
    </row>
    <row r="233" spans="1:5" ht="15.75" thickBot="1" x14ac:dyDescent="0.3">
      <c r="A233" s="88"/>
      <c r="B233" s="25"/>
      <c r="C233" s="227"/>
      <c r="D233" s="228"/>
      <c r="E233" s="4"/>
    </row>
    <row r="234" spans="1:5" ht="30.75" thickBot="1" x14ac:dyDescent="0.3">
      <c r="A234" s="88"/>
      <c r="B234" s="25"/>
      <c r="C234" s="229" t="s">
        <v>285</v>
      </c>
      <c r="D234" s="230">
        <f>SUM(D227,D229)</f>
        <v>25</v>
      </c>
      <c r="E234" s="4"/>
    </row>
    <row r="235" spans="1:5" ht="15.75" thickBot="1" x14ac:dyDescent="0.3">
      <c r="A235" s="88"/>
      <c r="B235" s="25"/>
      <c r="C235" s="231" t="s">
        <v>261</v>
      </c>
      <c r="D235" s="232">
        <f>SUMIFS(D225:D229,E225:E229,"S")</f>
        <v>25</v>
      </c>
      <c r="E235" s="4"/>
    </row>
    <row r="236" spans="1:5" ht="15.75" thickBot="1" x14ac:dyDescent="0.3">
      <c r="A236" s="88"/>
      <c r="B236" s="25"/>
      <c r="C236" s="233"/>
      <c r="D236" s="226">
        <f>D235/D234</f>
        <v>1</v>
      </c>
      <c r="E236" s="4"/>
    </row>
    <row r="237" spans="1:5" ht="15.75" thickBot="1" x14ac:dyDescent="0.3">
      <c r="A237" s="54"/>
      <c r="B237" s="28"/>
      <c r="C237" s="55"/>
      <c r="D237" s="56"/>
      <c r="E237" s="3"/>
    </row>
    <row r="238" spans="1:5" ht="15.75" customHeight="1" thickBot="1" x14ac:dyDescent="0.3">
      <c r="A238" s="585" t="s">
        <v>258</v>
      </c>
      <c r="B238" s="586"/>
      <c r="C238" s="586"/>
      <c r="D238" s="216"/>
      <c r="E238" s="239"/>
    </row>
    <row r="239" spans="1:5" ht="29.25" customHeight="1" thickBot="1" x14ac:dyDescent="0.3">
      <c r="A239" s="583" t="s">
        <v>262</v>
      </c>
      <c r="B239" s="584"/>
      <c r="C239" s="584"/>
      <c r="D239" s="202"/>
      <c r="E239" s="110" t="s">
        <v>8</v>
      </c>
    </row>
    <row r="240" spans="1:5" x14ac:dyDescent="0.25">
      <c r="A240" s="599" t="s">
        <v>79</v>
      </c>
      <c r="B240" s="138">
        <f>B229+1</f>
        <v>189</v>
      </c>
      <c r="C240" s="190" t="s">
        <v>228</v>
      </c>
      <c r="D240" s="139">
        <v>0</v>
      </c>
      <c r="E240" s="109" t="s">
        <v>8</v>
      </c>
    </row>
    <row r="241" spans="1:5" ht="45" x14ac:dyDescent="0.25">
      <c r="A241" s="600"/>
      <c r="B241" s="140">
        <f>B240+1</f>
        <v>190</v>
      </c>
      <c r="C241" s="191" t="s">
        <v>230</v>
      </c>
      <c r="D241" s="141">
        <v>0</v>
      </c>
      <c r="E241" s="105" t="s">
        <v>8</v>
      </c>
    </row>
    <row r="242" spans="1:5" ht="45" x14ac:dyDescent="0.25">
      <c r="A242" s="600"/>
      <c r="B242" s="140">
        <f t="shared" ref="B242:B244" si="6">B241+1</f>
        <v>191</v>
      </c>
      <c r="C242" s="76" t="s">
        <v>227</v>
      </c>
      <c r="D242" s="142">
        <v>0</v>
      </c>
      <c r="E242" s="105" t="s">
        <v>8</v>
      </c>
    </row>
    <row r="243" spans="1:5" ht="30" x14ac:dyDescent="0.25">
      <c r="A243" s="600"/>
      <c r="B243" s="140">
        <f t="shared" si="6"/>
        <v>192</v>
      </c>
      <c r="C243" s="94" t="s">
        <v>169</v>
      </c>
      <c r="D243" s="142">
        <v>0</v>
      </c>
      <c r="E243" s="105" t="s">
        <v>8</v>
      </c>
    </row>
    <row r="244" spans="1:5" ht="30.75" thickBot="1" x14ac:dyDescent="0.3">
      <c r="A244" s="601"/>
      <c r="B244" s="140">
        <f t="shared" si="6"/>
        <v>193</v>
      </c>
      <c r="C244" s="173" t="s">
        <v>174</v>
      </c>
      <c r="D244" s="43">
        <v>0</v>
      </c>
      <c r="E244" s="115" t="s">
        <v>8</v>
      </c>
    </row>
    <row r="245" spans="1:5" ht="29.25" customHeight="1" thickBot="1" x14ac:dyDescent="0.3">
      <c r="A245" s="583" t="s">
        <v>263</v>
      </c>
      <c r="B245" s="584"/>
      <c r="C245" s="584"/>
      <c r="D245" s="204"/>
      <c r="E245" s="110" t="s">
        <v>8</v>
      </c>
    </row>
    <row r="246" spans="1:5" ht="30.75" thickBot="1" x14ac:dyDescent="0.3">
      <c r="A246" s="602" t="s">
        <v>109</v>
      </c>
      <c r="B246" s="140">
        <f>B244+1</f>
        <v>194</v>
      </c>
      <c r="C246" s="192" t="s">
        <v>229</v>
      </c>
      <c r="D246" s="143">
        <v>0</v>
      </c>
      <c r="E246" s="109" t="s">
        <v>8</v>
      </c>
    </row>
    <row r="247" spans="1:5" ht="30.75" thickBot="1" x14ac:dyDescent="0.3">
      <c r="A247" s="603"/>
      <c r="B247" s="175">
        <f>B246+1</f>
        <v>195</v>
      </c>
      <c r="C247" s="237" t="s">
        <v>169</v>
      </c>
      <c r="D247" s="144">
        <v>0</v>
      </c>
      <c r="E247" s="106" t="s">
        <v>8</v>
      </c>
    </row>
    <row r="248" spans="1:5" ht="15.75" thickBot="1" x14ac:dyDescent="0.3">
      <c r="A248" s="88"/>
      <c r="B248" s="88"/>
      <c r="C248" s="221" t="s">
        <v>264</v>
      </c>
      <c r="D248" s="222">
        <f>IF(E239="S",COUNTIF(D240:D244,"=0"),"NO APLICA")</f>
        <v>5</v>
      </c>
      <c r="E248" s="4"/>
    </row>
    <row r="249" spans="1:5" ht="15.75" thickBot="1" x14ac:dyDescent="0.3">
      <c r="A249" s="88"/>
      <c r="B249" s="88"/>
      <c r="C249" s="223" t="s">
        <v>266</v>
      </c>
      <c r="D249" s="224">
        <f>IF(E239="s",COUNTIFS(D240:D244,"=0",$E$240:$E$244,"=S"),"NO APLICA")</f>
        <v>5</v>
      </c>
      <c r="E249" s="4"/>
    </row>
    <row r="250" spans="1:5" ht="15.75" thickBot="1" x14ac:dyDescent="0.3">
      <c r="A250" s="88"/>
      <c r="B250" s="88"/>
      <c r="C250" s="225"/>
      <c r="D250" s="226">
        <f>IF(D248="NO APLICA","",D249/D248)</f>
        <v>1</v>
      </c>
      <c r="E250" s="4"/>
    </row>
    <row r="251" spans="1:5" ht="15.75" thickBot="1" x14ac:dyDescent="0.3">
      <c r="A251" s="88"/>
      <c r="B251" s="88"/>
      <c r="C251" s="227"/>
      <c r="D251" s="228"/>
      <c r="E251" s="4"/>
    </row>
    <row r="252" spans="1:5" ht="15.75" thickBot="1" x14ac:dyDescent="0.3">
      <c r="A252" s="88"/>
      <c r="B252" s="88"/>
      <c r="C252" s="221" t="s">
        <v>265</v>
      </c>
      <c r="D252" s="222">
        <f>IF(E245="s",COUNTIF(D246:D247,"=0"),"NO APLICA")</f>
        <v>2</v>
      </c>
      <c r="E252" s="4"/>
    </row>
    <row r="253" spans="1:5" ht="15.75" thickBot="1" x14ac:dyDescent="0.3">
      <c r="A253" s="88"/>
      <c r="B253" s="88"/>
      <c r="C253" s="223" t="s">
        <v>267</v>
      </c>
      <c r="D253" s="224">
        <f>IF(E245="s",COUNTIFS(D246:D247,"=0",$E$246:$E$247,"=S"),"NO APLICA")</f>
        <v>2</v>
      </c>
      <c r="E253" s="4"/>
    </row>
    <row r="254" spans="1:5" ht="15.75" thickBot="1" x14ac:dyDescent="0.3">
      <c r="A254" s="88"/>
      <c r="B254" s="88"/>
      <c r="C254" s="225"/>
      <c r="D254" s="226">
        <f>IF(D252="NO APLICA","",D253/D252)</f>
        <v>1</v>
      </c>
      <c r="E254" s="4"/>
    </row>
    <row r="255" spans="1:5" ht="15.75" thickBot="1" x14ac:dyDescent="0.3">
      <c r="A255" s="88"/>
      <c r="B255" s="88"/>
      <c r="C255" s="227"/>
      <c r="D255" s="228"/>
      <c r="E255" s="4"/>
    </row>
    <row r="256" spans="1:5" ht="15.75" customHeight="1" thickBot="1" x14ac:dyDescent="0.3">
      <c r="A256" s="585" t="s">
        <v>125</v>
      </c>
      <c r="B256" s="586"/>
      <c r="C256" s="586"/>
      <c r="D256" s="216"/>
      <c r="E256" s="217"/>
    </row>
    <row r="257" spans="1:5" ht="31.5" customHeight="1" thickBot="1" x14ac:dyDescent="0.3">
      <c r="A257" s="583" t="s">
        <v>313</v>
      </c>
      <c r="B257" s="584"/>
      <c r="C257" s="584"/>
      <c r="D257" s="203"/>
      <c r="E257" s="110" t="s">
        <v>8</v>
      </c>
    </row>
    <row r="258" spans="1:5" ht="30" x14ac:dyDescent="0.25">
      <c r="A258" s="597"/>
      <c r="B258" s="140">
        <f>B247+1</f>
        <v>196</v>
      </c>
      <c r="C258" s="74" t="s">
        <v>107</v>
      </c>
      <c r="D258" s="141">
        <v>0</v>
      </c>
      <c r="E258" s="109" t="s">
        <v>8</v>
      </c>
    </row>
    <row r="259" spans="1:5" ht="30" x14ac:dyDescent="0.25">
      <c r="A259" s="597"/>
      <c r="B259" s="146">
        <f>B258+1</f>
        <v>197</v>
      </c>
      <c r="C259" s="57" t="s">
        <v>108</v>
      </c>
      <c r="D259" s="142">
        <v>0</v>
      </c>
      <c r="E259" s="105" t="s">
        <v>8</v>
      </c>
    </row>
    <row r="260" spans="1:5" ht="30" x14ac:dyDescent="0.25">
      <c r="A260" s="597"/>
      <c r="B260" s="146">
        <f>B259+1</f>
        <v>198</v>
      </c>
      <c r="C260" s="57" t="s">
        <v>184</v>
      </c>
      <c r="D260" s="142">
        <v>0</v>
      </c>
      <c r="E260" s="105" t="s">
        <v>8</v>
      </c>
    </row>
    <row r="261" spans="1:5" ht="60.75" thickBot="1" x14ac:dyDescent="0.3">
      <c r="A261" s="598"/>
      <c r="B261" s="147">
        <f>B260+1</f>
        <v>199</v>
      </c>
      <c r="C261" s="193" t="s">
        <v>231</v>
      </c>
      <c r="D261" s="148">
        <v>0</v>
      </c>
      <c r="E261" s="106" t="s">
        <v>8</v>
      </c>
    </row>
    <row r="262" spans="1:5" ht="15.75" thickBot="1" x14ac:dyDescent="0.3">
      <c r="A262" s="88"/>
      <c r="B262" s="25"/>
      <c r="C262" s="221" t="s">
        <v>286</v>
      </c>
      <c r="D262" s="222">
        <f>IF(E257="S",COUNTIF(D258:D261,"=0"),"NO APLICA")</f>
        <v>4</v>
      </c>
      <c r="E262" s="4"/>
    </row>
    <row r="263" spans="1:5" ht="15.75" thickBot="1" x14ac:dyDescent="0.3">
      <c r="A263" s="88"/>
      <c r="B263" s="25"/>
      <c r="C263" s="223" t="s">
        <v>268</v>
      </c>
      <c r="D263" s="224">
        <f>IF(E257="s",COUNTIFS(D258:D261,"=0",$E$258:$E$261,"=S"),"NO APLICA")</f>
        <v>4</v>
      </c>
      <c r="E263" s="4"/>
    </row>
    <row r="264" spans="1:5" ht="15.75" thickBot="1" x14ac:dyDescent="0.3">
      <c r="A264" s="88"/>
      <c r="B264" s="25"/>
      <c r="C264" s="225"/>
      <c r="D264" s="226">
        <f>IF(D262="NO APLICA","",D263/D262)</f>
        <v>1</v>
      </c>
      <c r="E264" s="4"/>
    </row>
    <row r="265" spans="1:5" ht="15.75" thickBot="1" x14ac:dyDescent="0.3">
      <c r="A265" s="88"/>
      <c r="B265" s="25"/>
      <c r="C265" s="227"/>
      <c r="D265" s="228"/>
      <c r="E265" s="4"/>
    </row>
    <row r="266" spans="1:5" ht="15.75" customHeight="1" thickBot="1" x14ac:dyDescent="0.3">
      <c r="A266" s="585" t="s">
        <v>138</v>
      </c>
      <c r="B266" s="586"/>
      <c r="C266" s="586"/>
      <c r="D266" s="216"/>
      <c r="E266" s="217"/>
    </row>
    <row r="267" spans="1:5" ht="31.5" customHeight="1" thickBot="1" x14ac:dyDescent="0.3">
      <c r="A267" s="587" t="s">
        <v>314</v>
      </c>
      <c r="B267" s="588"/>
      <c r="C267" s="588"/>
      <c r="D267" s="203"/>
      <c r="E267" s="110" t="s">
        <v>8</v>
      </c>
    </row>
    <row r="268" spans="1:5" ht="45.75" thickBot="1" x14ac:dyDescent="0.3">
      <c r="A268" s="96"/>
      <c r="B268" s="150">
        <f>B261+1</f>
        <v>200</v>
      </c>
      <c r="C268" s="81" t="s">
        <v>139</v>
      </c>
      <c r="D268" s="151">
        <v>0</v>
      </c>
      <c r="E268" s="109" t="s">
        <v>8</v>
      </c>
    </row>
    <row r="269" spans="1:5" ht="15.75" thickBot="1" x14ac:dyDescent="0.3">
      <c r="A269" s="88"/>
      <c r="B269" s="25"/>
      <c r="C269" s="221" t="s">
        <v>287</v>
      </c>
      <c r="D269" s="222">
        <f>IF(E267="s",COUNTIF(D268:D268,"=0"),"NO APLICA")</f>
        <v>1</v>
      </c>
      <c r="E269" s="4"/>
    </row>
    <row r="270" spans="1:5" ht="15.75" thickBot="1" x14ac:dyDescent="0.3">
      <c r="A270" s="88"/>
      <c r="B270" s="25"/>
      <c r="C270" s="223" t="s">
        <v>269</v>
      </c>
      <c r="D270" s="224">
        <f>IF(E267="S",COUNTIFS(D268:D268,"=0",$E$268:$E$268,"=S"),"NO APLICA")</f>
        <v>1</v>
      </c>
      <c r="E270" s="4"/>
    </row>
    <row r="271" spans="1:5" ht="15.75" thickBot="1" x14ac:dyDescent="0.3">
      <c r="A271" s="88"/>
      <c r="B271" s="25"/>
      <c r="C271" s="225"/>
      <c r="D271" s="226">
        <f>IF(D269="NO APLICA","",D270/D269)</f>
        <v>1</v>
      </c>
      <c r="E271" s="4"/>
    </row>
    <row r="272" spans="1:5" x14ac:dyDescent="0.25">
      <c r="A272" s="88"/>
      <c r="B272" s="25"/>
      <c r="C272" s="29"/>
      <c r="D272" s="92"/>
      <c r="E272" s="4"/>
    </row>
    <row r="274" spans="2:8" ht="21" x14ac:dyDescent="0.35">
      <c r="B274" s="578" t="s">
        <v>270</v>
      </c>
      <c r="C274" s="578"/>
      <c r="D274" s="578"/>
      <c r="E274" s="244"/>
      <c r="F274" s="220"/>
      <c r="G274" s="220"/>
      <c r="H274" s="220"/>
    </row>
    <row r="275" spans="2:8" ht="15.75" thickBot="1" x14ac:dyDescent="0.3">
      <c r="B275" s="245"/>
      <c r="C275" s="236"/>
      <c r="D275" s="246"/>
      <c r="E275" s="189"/>
      <c r="F275" s="189"/>
      <c r="G275" s="189"/>
      <c r="H275" s="189"/>
    </row>
    <row r="276" spans="2:8" ht="15.75" thickBot="1" x14ac:dyDescent="0.3">
      <c r="B276" s="247"/>
      <c r="C276" s="248" t="s">
        <v>271</v>
      </c>
      <c r="D276" s="249" t="s">
        <v>3</v>
      </c>
      <c r="E276" s="250"/>
    </row>
    <row r="277" spans="2:8" x14ac:dyDescent="0.25">
      <c r="B277" s="251" t="s">
        <v>210</v>
      </c>
      <c r="C277" s="252" t="str">
        <f>C31</f>
        <v>Punts assolits instal·lacions</v>
      </c>
      <c r="D277" s="283">
        <f>D31</f>
        <v>125</v>
      </c>
      <c r="E277" s="250"/>
    </row>
    <row r="278" spans="2:8" x14ac:dyDescent="0.25">
      <c r="B278" s="253" t="s">
        <v>211</v>
      </c>
      <c r="C278" s="254" t="str">
        <f>C167</f>
        <v>Punts assolits equipaments apartaments / estudis</v>
      </c>
      <c r="D278" s="284">
        <f>D167</f>
        <v>405</v>
      </c>
      <c r="E278" s="250"/>
    </row>
    <row r="279" spans="2:8" x14ac:dyDescent="0.25">
      <c r="B279" s="253" t="s">
        <v>212</v>
      </c>
      <c r="C279" s="254" t="str">
        <f>C203</f>
        <v>Punts assolits servei</v>
      </c>
      <c r="D279" s="284">
        <f>D203</f>
        <v>90</v>
      </c>
      <c r="E279" s="250"/>
    </row>
    <row r="280" spans="2:8" ht="15.75" thickBot="1" x14ac:dyDescent="0.3">
      <c r="B280" s="255" t="s">
        <v>213</v>
      </c>
      <c r="C280" s="254" t="str">
        <f>C221</f>
        <v>Punts assolits oci</v>
      </c>
      <c r="D280" s="284">
        <f>D221</f>
        <v>100</v>
      </c>
      <c r="E280" s="250"/>
    </row>
    <row r="281" spans="2:8" ht="15.75" thickBot="1" x14ac:dyDescent="0.3">
      <c r="B281" s="256" t="s">
        <v>214</v>
      </c>
      <c r="C281" s="254" t="str">
        <f>C235</f>
        <v>Punts assolits eines d'assegurament d'atenció al client</v>
      </c>
      <c r="D281" s="284">
        <f>D235</f>
        <v>25</v>
      </c>
      <c r="E281" s="257" t="s">
        <v>272</v>
      </c>
    </row>
    <row r="282" spans="2:8" ht="15.75" thickBot="1" x14ac:dyDescent="0.3">
      <c r="B282" s="247"/>
      <c r="C282" s="258" t="s">
        <v>273</v>
      </c>
      <c r="D282" s="259">
        <f>SUM(D277:D281)</f>
        <v>745</v>
      </c>
      <c r="E282" s="260">
        <v>225</v>
      </c>
      <c r="G282" s="261"/>
    </row>
    <row r="283" spans="2:8" ht="32.25" thickBot="1" x14ac:dyDescent="0.55000000000000004">
      <c r="B283" s="262"/>
      <c r="C283" s="263"/>
      <c r="D283" s="264" t="str">
        <f>IF(D282&lt;E282,"NO ASSOLEIX",IF(D282&gt;(E282-1),"ASSOLEIX"))</f>
        <v>ASSOLEIX</v>
      </c>
      <c r="E283" s="265"/>
      <c r="F283" s="266"/>
      <c r="H283" s="186"/>
    </row>
    <row r="284" spans="2:8" ht="15.75" thickBot="1" x14ac:dyDescent="0.3">
      <c r="B284" s="262"/>
      <c r="C284" s="263"/>
      <c r="D284" s="267"/>
      <c r="E284" s="265"/>
      <c r="F284" s="186"/>
      <c r="G284" s="186"/>
      <c r="H284" s="186"/>
    </row>
    <row r="285" spans="2:8" ht="15.75" thickBot="1" x14ac:dyDescent="0.3">
      <c r="B285" s="247"/>
      <c r="C285" s="248" t="s">
        <v>274</v>
      </c>
      <c r="D285" s="268" t="s">
        <v>275</v>
      </c>
      <c r="E285" s="269" t="s">
        <v>272</v>
      </c>
      <c r="F285" s="270"/>
      <c r="G285" s="270"/>
      <c r="H285" s="270"/>
    </row>
    <row r="286" spans="2:8" x14ac:dyDescent="0.25">
      <c r="B286" s="251" t="s">
        <v>210</v>
      </c>
      <c r="C286" s="271" t="str">
        <f>C27</f>
        <v>Ítems obligatoris assolits instal·lacions</v>
      </c>
      <c r="D286" s="287">
        <f>D27</f>
        <v>5</v>
      </c>
      <c r="E286" s="286">
        <f>D26</f>
        <v>5</v>
      </c>
      <c r="F286" s="186"/>
      <c r="G286" s="270"/>
      <c r="H286" s="186"/>
    </row>
    <row r="287" spans="2:8" x14ac:dyDescent="0.25">
      <c r="B287" s="253" t="s">
        <v>211</v>
      </c>
      <c r="C287" s="273" t="str">
        <f>C163</f>
        <v>Ítems obligatoris assolits equipaments apartaments / estudis</v>
      </c>
      <c r="D287" s="288">
        <f>D163</f>
        <v>76</v>
      </c>
      <c r="E287" s="274">
        <f>D162</f>
        <v>76</v>
      </c>
      <c r="F287" s="186"/>
      <c r="H287" s="186"/>
    </row>
    <row r="288" spans="2:8" x14ac:dyDescent="0.25">
      <c r="B288" s="253" t="s">
        <v>212</v>
      </c>
      <c r="C288" s="275" t="str">
        <f>C199</f>
        <v>Ítems obligatoris assolits servei</v>
      </c>
      <c r="D288" s="289">
        <f>D199</f>
        <v>15</v>
      </c>
      <c r="E288" s="274">
        <f>D198</f>
        <v>15</v>
      </c>
      <c r="F288" s="186"/>
      <c r="H288" s="186"/>
    </row>
    <row r="289" spans="2:8" x14ac:dyDescent="0.25">
      <c r="B289" s="255" t="s">
        <v>213</v>
      </c>
      <c r="C289" s="275" t="str">
        <f>C217</f>
        <v>Ítems obligatoris assolits oci</v>
      </c>
      <c r="D289" s="289">
        <f>D217</f>
        <v>0</v>
      </c>
      <c r="E289" s="274">
        <f>D216</f>
        <v>0</v>
      </c>
      <c r="F289" s="186"/>
      <c r="H289" s="186"/>
    </row>
    <row r="290" spans="2:8" x14ac:dyDescent="0.25">
      <c r="B290" s="272" t="s">
        <v>214</v>
      </c>
      <c r="C290" s="275" t="str">
        <f>C231</f>
        <v>Ítems obligatoris assolits eines d'assegurament d'atenció al client</v>
      </c>
      <c r="D290" s="289">
        <f>D231</f>
        <v>3</v>
      </c>
      <c r="E290" s="274">
        <f>D230</f>
        <v>3</v>
      </c>
      <c r="F290" s="186"/>
      <c r="H290" s="186"/>
    </row>
    <row r="291" spans="2:8" x14ac:dyDescent="0.25">
      <c r="B291" s="581" t="s">
        <v>215</v>
      </c>
      <c r="C291" s="275" t="str">
        <f>C249</f>
        <v>Ítems obligatoris assolits apartaments</v>
      </c>
      <c r="D291" s="289">
        <f>D249</f>
        <v>5</v>
      </c>
      <c r="E291" s="274">
        <f>D248</f>
        <v>5</v>
      </c>
      <c r="F291" s="186"/>
      <c r="H291" s="186"/>
    </row>
    <row r="292" spans="2:8" x14ac:dyDescent="0.25">
      <c r="B292" s="582"/>
      <c r="C292" s="275" t="str">
        <f>C253</f>
        <v>Ítems obligatoris assolits estudis</v>
      </c>
      <c r="D292" s="289">
        <f>D253</f>
        <v>2</v>
      </c>
      <c r="E292" s="274">
        <f>D252</f>
        <v>2</v>
      </c>
      <c r="F292" s="186"/>
      <c r="H292" s="186"/>
    </row>
    <row r="293" spans="2:8" x14ac:dyDescent="0.25">
      <c r="B293" s="272" t="s">
        <v>216</v>
      </c>
      <c r="C293" s="275" t="str">
        <f>C263</f>
        <v>Ítems obligatoris assolits lliteres i zones de pas</v>
      </c>
      <c r="D293" s="289">
        <f>D263</f>
        <v>4</v>
      </c>
      <c r="E293" s="274">
        <f>D262</f>
        <v>4</v>
      </c>
      <c r="F293" s="186"/>
      <c r="H293" s="186"/>
    </row>
    <row r="294" spans="2:8" ht="15.75" thickBot="1" x14ac:dyDescent="0.3">
      <c r="B294" s="285" t="s">
        <v>217</v>
      </c>
      <c r="C294" s="275" t="str">
        <f>C270</f>
        <v>Ítems obligatoris assolits espais sotacoberta</v>
      </c>
      <c r="D294" s="290">
        <f>D270</f>
        <v>1</v>
      </c>
      <c r="E294" s="274">
        <f>D269</f>
        <v>1</v>
      </c>
      <c r="F294" s="186"/>
      <c r="G294" s="186"/>
      <c r="H294" s="186"/>
    </row>
    <row r="295" spans="2:8" ht="15.75" thickBot="1" x14ac:dyDescent="0.3">
      <c r="B295" s="262"/>
      <c r="C295" s="276" t="s">
        <v>273</v>
      </c>
      <c r="D295" s="259">
        <f>SUM(D286:D294)</f>
        <v>111</v>
      </c>
      <c r="E295" s="277">
        <f>SUM(E286:E294)</f>
        <v>111</v>
      </c>
    </row>
    <row r="296" spans="2:8" ht="15.75" thickBot="1" x14ac:dyDescent="0.3">
      <c r="B296" s="262"/>
      <c r="C296" s="263"/>
      <c r="D296" s="264" t="str">
        <f>IF(D295&lt;E295,"NO ASSOLEIX","ASSOLEIX")</f>
        <v>ASSOLEIX</v>
      </c>
      <c r="E296" s="265"/>
      <c r="F296" s="186"/>
      <c r="G296" s="186"/>
      <c r="H296" s="186"/>
    </row>
    <row r="297" spans="2:8" x14ac:dyDescent="0.25">
      <c r="B297" s="262"/>
      <c r="C297" s="263"/>
      <c r="D297" s="267"/>
      <c r="E297" s="265"/>
      <c r="F297" s="186"/>
      <c r="G297" s="186"/>
      <c r="H297" s="186"/>
    </row>
    <row r="298" spans="2:8" x14ac:dyDescent="0.25">
      <c r="B298" s="247"/>
      <c r="C298" s="247"/>
      <c r="D298" s="247"/>
      <c r="E298" s="247"/>
    </row>
    <row r="299" spans="2:8" x14ac:dyDescent="0.25">
      <c r="B299" s="247"/>
      <c r="C299" s="278" t="s">
        <v>68</v>
      </c>
      <c r="D299" s="279"/>
      <c r="E299" s="250" t="s">
        <v>311</v>
      </c>
    </row>
    <row r="300" spans="2:8" x14ac:dyDescent="0.25">
      <c r="B300" s="247"/>
      <c r="C300" s="247"/>
      <c r="D300" s="247"/>
      <c r="E300" s="250"/>
    </row>
    <row r="301" spans="2:8" x14ac:dyDescent="0.25">
      <c r="B301" s="247"/>
      <c r="C301" s="247"/>
      <c r="D301" s="280"/>
      <c r="E301" s="250" t="s">
        <v>312</v>
      </c>
    </row>
    <row r="302" spans="2:8" ht="15.75" thickBot="1" x14ac:dyDescent="0.3">
      <c r="B302" s="247"/>
      <c r="C302" s="247"/>
      <c r="D302" s="247"/>
      <c r="E302" s="281"/>
      <c r="F302" s="281"/>
      <c r="G302" s="281"/>
    </row>
    <row r="303" spans="2:8" ht="15.75" thickBot="1" x14ac:dyDescent="0.3">
      <c r="B303" s="93"/>
      <c r="C303" s="247"/>
      <c r="D303" s="282"/>
      <c r="E303" s="579" t="s">
        <v>219</v>
      </c>
      <c r="F303" s="580"/>
      <c r="G303" s="580"/>
      <c r="H303" s="580"/>
    </row>
  </sheetData>
  <sheetProtection algorithmName="SHA-512" hashValue="yG54ECVZfr9x20dgVnuPPn65WJapuq58KRRzqilKhpOgc2wgeCwG1FiIWw4vj70vkqaskh5S9KftOxl13YM0LA==" saltValue="d06qsM61GpCsqh7cjlCfJQ==" spinCount="100000" sheet="1" objects="1" scenarios="1"/>
  <mergeCells count="40">
    <mergeCell ref="A148:A156"/>
    <mergeCell ref="A16:A21"/>
    <mergeCell ref="A99:A127"/>
    <mergeCell ref="A130:A135"/>
    <mergeCell ref="A136:A141"/>
    <mergeCell ref="A142:A143"/>
    <mergeCell ref="A144:A147"/>
    <mergeCell ref="A22:A25"/>
    <mergeCell ref="A37:A73"/>
    <mergeCell ref="A74:A79"/>
    <mergeCell ref="A82:A94"/>
    <mergeCell ref="A34:C34"/>
    <mergeCell ref="A170:C170"/>
    <mergeCell ref="A206:C206"/>
    <mergeCell ref="A157:A161"/>
    <mergeCell ref="A171:A174"/>
    <mergeCell ref="A177:A192"/>
    <mergeCell ref="A195:A197"/>
    <mergeCell ref="A238:C238"/>
    <mergeCell ref="A207:A214"/>
    <mergeCell ref="A225:A229"/>
    <mergeCell ref="A224:C224"/>
    <mergeCell ref="A258:A261"/>
    <mergeCell ref="A240:A244"/>
    <mergeCell ref="A246:A247"/>
    <mergeCell ref="A1:D1"/>
    <mergeCell ref="A2:D2"/>
    <mergeCell ref="A8:A9"/>
    <mergeCell ref="A11:A12"/>
    <mergeCell ref="A13:A15"/>
    <mergeCell ref="A5:C5"/>
    <mergeCell ref="B274:D274"/>
    <mergeCell ref="E303:H303"/>
    <mergeCell ref="B291:B292"/>
    <mergeCell ref="A239:C239"/>
    <mergeCell ref="A245:C245"/>
    <mergeCell ref="A256:C256"/>
    <mergeCell ref="A257:C257"/>
    <mergeCell ref="A266:C266"/>
    <mergeCell ref="A267:C267"/>
  </mergeCells>
  <conditionalFormatting sqref="A37 A35:D36 A142:A160 B37:D39 D43 D16:D18 A16:A25 A13:B13 B14:B25 C24:D25 C40:D41 B40:B43 B155 D155 A3:D3 C19:D22 A6:D12 A161:D161 A207:D215 A26:B33 A169:D169 A205:D205 A257 B127:C127 A1:A2 C68:D68 B67:B70 C70:D70 A171:D177 B156:D160 A74 B71:D78 B96:C96 B97:D126 C80:D80 A80:A135 B81:D82 B83:B84 D83:D84 B128:D143 B146:D151 B178:D192 C196:D197 A195 D195 F123 B79:B80 B85:D95 B193:B197 C193:D194 B44:D66 A4:C4 A225:D229 C258:D261 C268:D268 A237:D237 A240:D244 A239 D239 A246:D247 A245 D245 D267 A267 E248:E255 A258:B265 E262:E265 A268:B272 E216:E223 A216:B223 E269:E298 B153:D154 B152 D152 B144:B145 D144 E302:E1048576">
    <cfRule type="cellIs" dxfId="135" priority="77" operator="equal">
      <formula>"NO APLICA"</formula>
    </cfRule>
  </conditionalFormatting>
  <conditionalFormatting sqref="C18">
    <cfRule type="cellIs" dxfId="134" priority="76" operator="equal">
      <formula>"NO APLICA"</formula>
    </cfRule>
  </conditionalFormatting>
  <conditionalFormatting sqref="C43">
    <cfRule type="cellIs" dxfId="133" priority="75" operator="equal">
      <formula>"NO APLICA"</formula>
    </cfRule>
  </conditionalFormatting>
  <conditionalFormatting sqref="A162:B168">
    <cfRule type="cellIs" dxfId="132" priority="74" operator="equal">
      <formula>"NO APLICA"</formula>
    </cfRule>
  </conditionalFormatting>
  <conditionalFormatting sqref="A198:B204">
    <cfRule type="cellIs" dxfId="131" priority="73" operator="equal">
      <formula>"NO APLICA"</formula>
    </cfRule>
  </conditionalFormatting>
  <conditionalFormatting sqref="A230:B236">
    <cfRule type="cellIs" dxfId="130" priority="71" operator="equal">
      <formula>"NO APLICA"</formula>
    </cfRule>
  </conditionalFormatting>
  <conditionalFormatting sqref="D127">
    <cfRule type="cellIs" dxfId="129" priority="61" operator="equal">
      <formula>"NO APLICA"</formula>
    </cfRule>
  </conditionalFormatting>
  <conditionalFormatting sqref="D96">
    <cfRule type="cellIs" dxfId="128" priority="41" operator="equal">
      <formula>"NO APLICA"</formula>
    </cfRule>
  </conditionalFormatting>
  <conditionalFormatting sqref="E26:E33 E162:E169 E198:E205 E230:E237">
    <cfRule type="cellIs" dxfId="127" priority="40" operator="equal">
      <formula>"NO APLICA"</formula>
    </cfRule>
  </conditionalFormatting>
  <conditionalFormatting sqref="E6 E207:E215">
    <cfRule type="cellIs" dxfId="126" priority="37" operator="equal">
      <formula>"N"</formula>
    </cfRule>
  </conditionalFormatting>
  <conditionalFormatting sqref="E7">
    <cfRule type="cellIs" dxfId="125" priority="11" operator="equal">
      <formula>"N"</formula>
    </cfRule>
  </conditionalFormatting>
  <conditionalFormatting sqref="E8:E25">
    <cfRule type="cellIs" dxfId="124" priority="10" operator="equal">
      <formula>"N"</formula>
    </cfRule>
  </conditionalFormatting>
  <conditionalFormatting sqref="E35:E161">
    <cfRule type="cellIs" dxfId="123" priority="9" operator="equal">
      <formula>"N"</formula>
    </cfRule>
  </conditionalFormatting>
  <conditionalFormatting sqref="E171:E197">
    <cfRule type="cellIs" dxfId="122" priority="8" operator="equal">
      <formula>"N"</formula>
    </cfRule>
  </conditionalFormatting>
  <conditionalFormatting sqref="E225:E229">
    <cfRule type="cellIs" dxfId="121" priority="6" operator="equal">
      <formula>"N"</formula>
    </cfRule>
  </conditionalFormatting>
  <conditionalFormatting sqref="E239:E247">
    <cfRule type="cellIs" dxfId="120" priority="5" operator="equal">
      <formula>"N"</formula>
    </cfRule>
  </conditionalFormatting>
  <conditionalFormatting sqref="E267:E268 E257:E261">
    <cfRule type="cellIs" dxfId="119" priority="4" operator="equal">
      <formula>"N"</formula>
    </cfRule>
  </conditionalFormatting>
  <conditionalFormatting sqref="C152">
    <cfRule type="cellIs" dxfId="118" priority="3" operator="equal">
      <formula>"NO APLICA"</formula>
    </cfRule>
  </conditionalFormatting>
  <conditionalFormatting sqref="C144">
    <cfRule type="cellIs" dxfId="117" priority="2" operator="equal">
      <formula>"NO APLICA"</formula>
    </cfRule>
  </conditionalFormatting>
  <conditionalFormatting sqref="E299:E301">
    <cfRule type="cellIs" dxfId="116" priority="1" operator="equal">
      <formula>"NO APLICA"</formula>
    </cfRule>
  </conditionalFormatting>
  <dataValidations count="1">
    <dataValidation type="list" allowBlank="1" showInputMessage="1" showErrorMessage="1" error="Posar S/N" sqref="E6:E25 E35:E161 E171:E197 E225:E229 E239:E247 E257:E261 E267:E268 E207:E215" xr:uid="{E0B16A2A-D384-4E8E-9FE5-F5459383D392}">
      <formula1>$E$2:$E$3</formula1>
    </dataValidation>
  </dataValidations>
  <pageMargins left="0.7" right="0.7" top="0.75" bottom="0.75" header="0.3" footer="0.3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33C6E-0E57-4678-90BC-C4D011946C80}">
  <sheetPr>
    <pageSetUpPr fitToPage="1"/>
  </sheetPr>
  <dimension ref="A1:H304"/>
  <sheetViews>
    <sheetView zoomScaleNormal="100" workbookViewId="0">
      <selection activeCell="C20" sqref="C20"/>
    </sheetView>
  </sheetViews>
  <sheetFormatPr defaultRowHeight="15" x14ac:dyDescent="0.25"/>
  <cols>
    <col min="1" max="1" width="13.28515625" customWidth="1"/>
    <col min="2" max="2" width="6" customWidth="1"/>
    <col min="3" max="3" width="60.7109375" customWidth="1"/>
    <col min="4" max="4" width="15.140625" style="51" customWidth="1"/>
    <col min="5" max="5" width="16.7109375" style="52" customWidth="1"/>
  </cols>
  <sheetData>
    <row r="1" spans="1:6" ht="21" customHeight="1" thickBot="1" x14ac:dyDescent="0.4">
      <c r="A1" s="624" t="s">
        <v>127</v>
      </c>
      <c r="B1" s="624"/>
      <c r="C1" s="624"/>
      <c r="D1" s="624"/>
      <c r="E1" s="187"/>
    </row>
    <row r="2" spans="1:6" ht="47.25" customHeight="1" thickBot="1" x14ac:dyDescent="0.3">
      <c r="A2" s="591" t="s">
        <v>113</v>
      </c>
      <c r="B2" s="592"/>
      <c r="C2" s="592"/>
      <c r="D2" s="592"/>
      <c r="E2" s="102" t="s">
        <v>8</v>
      </c>
    </row>
    <row r="3" spans="1:6" ht="15.75" thickBot="1" x14ac:dyDescent="0.3">
      <c r="A3" s="1" t="s">
        <v>0</v>
      </c>
      <c r="B3" s="2" t="s">
        <v>1</v>
      </c>
      <c r="C3" s="180" t="s">
        <v>2</v>
      </c>
      <c r="D3" s="179" t="s">
        <v>4</v>
      </c>
      <c r="E3" s="103" t="s">
        <v>15</v>
      </c>
    </row>
    <row r="4" spans="1:6" ht="15.75" thickBot="1" x14ac:dyDescent="0.3">
      <c r="A4" s="129"/>
      <c r="B4" s="130"/>
      <c r="C4" s="131"/>
      <c r="D4" s="218" t="s">
        <v>78</v>
      </c>
      <c r="E4" s="218" t="s">
        <v>209</v>
      </c>
    </row>
    <row r="5" spans="1:6" ht="15.75" customHeight="1" thickBot="1" x14ac:dyDescent="0.3">
      <c r="A5" s="585" t="s">
        <v>185</v>
      </c>
      <c r="B5" s="586"/>
      <c r="C5" s="586"/>
      <c r="D5" s="216"/>
      <c r="E5" s="217"/>
    </row>
    <row r="6" spans="1:6" x14ac:dyDescent="0.25">
      <c r="A6" s="213" t="s">
        <v>7</v>
      </c>
      <c r="B6" s="5">
        <v>1</v>
      </c>
      <c r="C6" s="6" t="s">
        <v>70</v>
      </c>
      <c r="D6" s="7">
        <v>0</v>
      </c>
      <c r="E6" s="238" t="s">
        <v>8</v>
      </c>
    </row>
    <row r="7" spans="1:6" ht="30" x14ac:dyDescent="0.25">
      <c r="A7" s="214" t="s">
        <v>9</v>
      </c>
      <c r="B7" s="9">
        <f t="shared" ref="B7:B25" si="0">B6+1</f>
        <v>2</v>
      </c>
      <c r="C7" s="10" t="s">
        <v>10</v>
      </c>
      <c r="D7" s="11">
        <v>0</v>
      </c>
      <c r="E7" s="105" t="s">
        <v>8</v>
      </c>
    </row>
    <row r="8" spans="1:6" ht="30" x14ac:dyDescent="0.25">
      <c r="A8" s="593" t="s">
        <v>140</v>
      </c>
      <c r="B8" s="9">
        <f t="shared" si="0"/>
        <v>3</v>
      </c>
      <c r="C8" s="17" t="s">
        <v>141</v>
      </c>
      <c r="D8" s="11">
        <v>0</v>
      </c>
      <c r="E8" s="105" t="s">
        <v>8</v>
      </c>
    </row>
    <row r="9" spans="1:6" ht="30" x14ac:dyDescent="0.25">
      <c r="A9" s="594"/>
      <c r="B9" s="9">
        <f t="shared" si="0"/>
        <v>4</v>
      </c>
      <c r="C9" s="17" t="s">
        <v>142</v>
      </c>
      <c r="D9" s="11">
        <v>0</v>
      </c>
      <c r="E9" s="105" t="s">
        <v>8</v>
      </c>
    </row>
    <row r="10" spans="1:6" ht="30" x14ac:dyDescent="0.25">
      <c r="A10" s="213" t="s">
        <v>11</v>
      </c>
      <c r="B10" s="9">
        <f t="shared" si="0"/>
        <v>5</v>
      </c>
      <c r="C10" s="10" t="s">
        <v>12</v>
      </c>
      <c r="D10" s="13">
        <v>5</v>
      </c>
      <c r="E10" s="105" t="s">
        <v>8</v>
      </c>
    </row>
    <row r="11" spans="1:6" x14ac:dyDescent="0.25">
      <c r="A11" s="593" t="s">
        <v>13</v>
      </c>
      <c r="B11" s="9">
        <f t="shared" si="0"/>
        <v>6</v>
      </c>
      <c r="C11" s="10" t="s">
        <v>14</v>
      </c>
      <c r="D11" s="11">
        <v>0</v>
      </c>
      <c r="E11" s="105" t="s">
        <v>8</v>
      </c>
    </row>
    <row r="12" spans="1:6" ht="30" x14ac:dyDescent="0.25">
      <c r="A12" s="594"/>
      <c r="B12" s="9">
        <f t="shared" si="0"/>
        <v>7</v>
      </c>
      <c r="C12" s="10" t="s">
        <v>121</v>
      </c>
      <c r="D12" s="15">
        <v>5</v>
      </c>
      <c r="E12" s="105" t="s">
        <v>8</v>
      </c>
    </row>
    <row r="13" spans="1:6" ht="17.25" x14ac:dyDescent="0.25">
      <c r="A13" s="593" t="s">
        <v>79</v>
      </c>
      <c r="B13" s="9">
        <f t="shared" si="0"/>
        <v>8</v>
      </c>
      <c r="C13" s="10" t="s">
        <v>196</v>
      </c>
      <c r="D13" s="44">
        <v>5</v>
      </c>
      <c r="E13" s="105" t="s">
        <v>8</v>
      </c>
    </row>
    <row r="14" spans="1:6" ht="32.25" x14ac:dyDescent="0.25">
      <c r="A14" s="595"/>
      <c r="B14" s="9">
        <f t="shared" si="0"/>
        <v>9</v>
      </c>
      <c r="C14" s="10" t="s">
        <v>197</v>
      </c>
      <c r="D14" s="44">
        <v>10</v>
      </c>
      <c r="E14" s="105" t="s">
        <v>8</v>
      </c>
    </row>
    <row r="15" spans="1:6" ht="30.75" thickBot="1" x14ac:dyDescent="0.3">
      <c r="A15" s="594"/>
      <c r="B15" s="9">
        <f t="shared" si="0"/>
        <v>10</v>
      </c>
      <c r="C15" s="10" t="s">
        <v>198</v>
      </c>
      <c r="D15" s="83">
        <v>5</v>
      </c>
      <c r="E15" s="115" t="s">
        <v>8</v>
      </c>
      <c r="F15" s="219">
        <f>COUNTIF(E16:E18,"s")</f>
        <v>1</v>
      </c>
    </row>
    <row r="16" spans="1:6" ht="60" x14ac:dyDescent="0.25">
      <c r="A16" s="615" t="s">
        <v>16</v>
      </c>
      <c r="B16" s="9">
        <f t="shared" si="0"/>
        <v>11</v>
      </c>
      <c r="C16" s="17" t="s">
        <v>199</v>
      </c>
      <c r="D16" s="117">
        <v>5</v>
      </c>
      <c r="E16" s="291" t="s">
        <v>15</v>
      </c>
      <c r="F16" s="220" t="str">
        <f>IF(F15&gt;1,"ERROR, seleccionar només una S","")</f>
        <v/>
      </c>
    </row>
    <row r="17" spans="1:5" ht="60" x14ac:dyDescent="0.25">
      <c r="A17" s="615"/>
      <c r="B17" s="9">
        <f t="shared" si="0"/>
        <v>12</v>
      </c>
      <c r="C17" s="17" t="s">
        <v>200</v>
      </c>
      <c r="D17" s="118">
        <v>10</v>
      </c>
      <c r="E17" s="292" t="s">
        <v>15</v>
      </c>
    </row>
    <row r="18" spans="1:5" ht="30.75" thickBot="1" x14ac:dyDescent="0.3">
      <c r="A18" s="615"/>
      <c r="B18" s="9">
        <f t="shared" si="0"/>
        <v>13</v>
      </c>
      <c r="C18" s="21" t="s">
        <v>195</v>
      </c>
      <c r="D18" s="119">
        <v>20</v>
      </c>
      <c r="E18" s="293" t="s">
        <v>8</v>
      </c>
    </row>
    <row r="19" spans="1:5" ht="45" x14ac:dyDescent="0.25">
      <c r="A19" s="615"/>
      <c r="B19" s="9">
        <f t="shared" si="0"/>
        <v>14</v>
      </c>
      <c r="C19" s="10" t="s">
        <v>17</v>
      </c>
      <c r="D19" s="18">
        <v>5</v>
      </c>
      <c r="E19" s="109" t="s">
        <v>8</v>
      </c>
    </row>
    <row r="20" spans="1:5" ht="45" x14ac:dyDescent="0.25">
      <c r="A20" s="615"/>
      <c r="B20" s="9">
        <f t="shared" si="0"/>
        <v>15</v>
      </c>
      <c r="C20" s="10" t="s">
        <v>18</v>
      </c>
      <c r="D20" s="13">
        <v>10</v>
      </c>
      <c r="E20" s="105" t="s">
        <v>8</v>
      </c>
    </row>
    <row r="21" spans="1:5" x14ac:dyDescent="0.25">
      <c r="A21" s="615"/>
      <c r="B21" s="9">
        <f t="shared" si="0"/>
        <v>16</v>
      </c>
      <c r="C21" s="22" t="s">
        <v>19</v>
      </c>
      <c r="D21" s="13">
        <v>20</v>
      </c>
      <c r="E21" s="105" t="s">
        <v>8</v>
      </c>
    </row>
    <row r="22" spans="1:5" x14ac:dyDescent="0.25">
      <c r="A22" s="593" t="s">
        <v>20</v>
      </c>
      <c r="B22" s="9">
        <f t="shared" si="0"/>
        <v>17</v>
      </c>
      <c r="C22" s="17" t="s">
        <v>21</v>
      </c>
      <c r="D22" s="13">
        <v>5</v>
      </c>
      <c r="E22" s="105" t="s">
        <v>8</v>
      </c>
    </row>
    <row r="23" spans="1:5" x14ac:dyDescent="0.25">
      <c r="A23" s="595"/>
      <c r="B23" s="9">
        <f t="shared" si="0"/>
        <v>18</v>
      </c>
      <c r="C23" s="99" t="s">
        <v>143</v>
      </c>
      <c r="D23" s="13">
        <v>10</v>
      </c>
      <c r="E23" s="105" t="s">
        <v>8</v>
      </c>
    </row>
    <row r="24" spans="1:5" ht="45" x14ac:dyDescent="0.25">
      <c r="A24" s="595"/>
      <c r="B24" s="9">
        <f t="shared" si="0"/>
        <v>19</v>
      </c>
      <c r="C24" s="23" t="s">
        <v>111</v>
      </c>
      <c r="D24" s="15">
        <v>20</v>
      </c>
      <c r="E24" s="105" t="s">
        <v>8</v>
      </c>
    </row>
    <row r="25" spans="1:5" ht="30.75" thickBot="1" x14ac:dyDescent="0.3">
      <c r="A25" s="596"/>
      <c r="B25" s="24">
        <f t="shared" si="0"/>
        <v>20</v>
      </c>
      <c r="C25" s="124" t="s">
        <v>22</v>
      </c>
      <c r="D25" s="125">
        <v>5</v>
      </c>
      <c r="E25" s="106" t="s">
        <v>8</v>
      </c>
    </row>
    <row r="26" spans="1:5" ht="15.75" thickBot="1" x14ac:dyDescent="0.3">
      <c r="A26" s="88"/>
      <c r="B26" s="25"/>
      <c r="C26" s="221" t="s">
        <v>276</v>
      </c>
      <c r="D26" s="222">
        <f>COUNTIF(D6:D25,"=0")</f>
        <v>5</v>
      </c>
      <c r="E26" s="4"/>
    </row>
    <row r="27" spans="1:5" ht="15.75" thickBot="1" x14ac:dyDescent="0.3">
      <c r="A27" s="88"/>
      <c r="B27" s="25"/>
      <c r="C27" s="223" t="s">
        <v>251</v>
      </c>
      <c r="D27" s="224">
        <f>COUNTIFS(D6:D25,"=0",$E$6:$E$25,"=S")</f>
        <v>5</v>
      </c>
      <c r="E27" s="185"/>
    </row>
    <row r="28" spans="1:5" ht="15.75" thickBot="1" x14ac:dyDescent="0.3">
      <c r="A28" s="88"/>
      <c r="B28" s="25"/>
      <c r="C28" s="225"/>
      <c r="D28" s="226">
        <f>D27/D26</f>
        <v>1</v>
      </c>
      <c r="E28" s="4"/>
    </row>
    <row r="29" spans="1:5" ht="15.75" thickBot="1" x14ac:dyDescent="0.3">
      <c r="A29" s="88"/>
      <c r="B29" s="25"/>
      <c r="C29" s="227"/>
      <c r="D29" s="228"/>
      <c r="E29" s="4"/>
    </row>
    <row r="30" spans="1:5" ht="15.75" thickBot="1" x14ac:dyDescent="0.3">
      <c r="A30" s="88"/>
      <c r="B30" s="25"/>
      <c r="C30" s="229" t="s">
        <v>277</v>
      </c>
      <c r="D30" s="230">
        <f>SUM(D10,D12:D15,D18,D19:D25)</f>
        <v>125</v>
      </c>
      <c r="E30" s="4"/>
    </row>
    <row r="31" spans="1:5" ht="15.75" thickBot="1" x14ac:dyDescent="0.3">
      <c r="A31" s="88"/>
      <c r="B31" s="25"/>
      <c r="C31" s="231" t="s">
        <v>252</v>
      </c>
      <c r="D31" s="232">
        <f>SUMIFS(D6:D25,E6:E25,"S")</f>
        <v>125</v>
      </c>
      <c r="E31" s="4"/>
    </row>
    <row r="32" spans="1:5" ht="15.75" thickBot="1" x14ac:dyDescent="0.3">
      <c r="A32" s="88"/>
      <c r="B32" s="25"/>
      <c r="C32" s="233"/>
      <c r="D32" s="226">
        <f>D31/D30</f>
        <v>1</v>
      </c>
      <c r="E32" s="4"/>
    </row>
    <row r="33" spans="1:5" ht="15.75" thickBot="1" x14ac:dyDescent="0.3">
      <c r="A33" s="40"/>
      <c r="B33" s="27"/>
      <c r="C33" s="100"/>
      <c r="D33" s="101"/>
      <c r="E33" s="4"/>
    </row>
    <row r="34" spans="1:5" ht="15.75" customHeight="1" thickBot="1" x14ac:dyDescent="0.3">
      <c r="A34" s="585" t="s">
        <v>186</v>
      </c>
      <c r="B34" s="586"/>
      <c r="C34" s="586"/>
      <c r="D34" s="216"/>
      <c r="E34" s="217"/>
    </row>
    <row r="35" spans="1:5" ht="30" x14ac:dyDescent="0.25">
      <c r="A35" s="215" t="s">
        <v>144</v>
      </c>
      <c r="B35" s="5">
        <f>B25+1</f>
        <v>21</v>
      </c>
      <c r="C35" s="107" t="s">
        <v>145</v>
      </c>
      <c r="D35" s="7">
        <v>0</v>
      </c>
      <c r="E35" s="105" t="s">
        <v>8</v>
      </c>
    </row>
    <row r="36" spans="1:5" ht="30" x14ac:dyDescent="0.25">
      <c r="A36" s="123" t="s">
        <v>9</v>
      </c>
      <c r="B36" s="9">
        <f>B35+1</f>
        <v>22</v>
      </c>
      <c r="C36" s="17" t="s">
        <v>146</v>
      </c>
      <c r="D36" s="7">
        <v>0</v>
      </c>
      <c r="E36" s="105" t="s">
        <v>8</v>
      </c>
    </row>
    <row r="37" spans="1:5" ht="45" x14ac:dyDescent="0.25">
      <c r="A37" s="619" t="s">
        <v>114</v>
      </c>
      <c r="B37" s="9">
        <f t="shared" ref="B37:B100" si="1">B36+1</f>
        <v>23</v>
      </c>
      <c r="C37" s="30" t="s">
        <v>106</v>
      </c>
      <c r="D37" s="7">
        <v>0</v>
      </c>
      <c r="E37" s="105" t="s">
        <v>8</v>
      </c>
    </row>
    <row r="38" spans="1:5" ht="30" x14ac:dyDescent="0.25">
      <c r="A38" s="620"/>
      <c r="B38" s="9">
        <f t="shared" si="1"/>
        <v>24</v>
      </c>
      <c r="C38" s="31" t="s">
        <v>187</v>
      </c>
      <c r="D38" s="9">
        <v>15</v>
      </c>
      <c r="E38" s="105" t="s">
        <v>8</v>
      </c>
    </row>
    <row r="39" spans="1:5" ht="60" x14ac:dyDescent="0.25">
      <c r="A39" s="620"/>
      <c r="B39" s="9">
        <f t="shared" si="1"/>
        <v>25</v>
      </c>
      <c r="C39" s="69" t="s">
        <v>188</v>
      </c>
      <c r="D39" s="5">
        <v>20</v>
      </c>
      <c r="E39" s="105" t="s">
        <v>8</v>
      </c>
    </row>
    <row r="40" spans="1:5" x14ac:dyDescent="0.25">
      <c r="A40" s="620"/>
      <c r="B40" s="9">
        <f t="shared" si="1"/>
        <v>26</v>
      </c>
      <c r="C40" s="31" t="s">
        <v>23</v>
      </c>
      <c r="D40" s="11">
        <v>0</v>
      </c>
      <c r="E40" s="105" t="s">
        <v>8</v>
      </c>
    </row>
    <row r="41" spans="1:5" x14ac:dyDescent="0.25">
      <c r="A41" s="620"/>
      <c r="B41" s="9">
        <f t="shared" si="1"/>
        <v>27</v>
      </c>
      <c r="C41" s="31" t="s">
        <v>24</v>
      </c>
      <c r="D41" s="13">
        <v>5</v>
      </c>
      <c r="E41" s="105" t="s">
        <v>8</v>
      </c>
    </row>
    <row r="42" spans="1:5" ht="30" x14ac:dyDescent="0.25">
      <c r="A42" s="620"/>
      <c r="B42" s="9">
        <f t="shared" si="1"/>
        <v>28</v>
      </c>
      <c r="C42" s="31" t="s">
        <v>201</v>
      </c>
      <c r="D42" s="44">
        <v>15</v>
      </c>
      <c r="E42" s="105" t="s">
        <v>8</v>
      </c>
    </row>
    <row r="43" spans="1:5" ht="45" x14ac:dyDescent="0.25">
      <c r="A43" s="620"/>
      <c r="B43" s="9">
        <f t="shared" si="1"/>
        <v>29</v>
      </c>
      <c r="C43" s="31" t="s">
        <v>232</v>
      </c>
      <c r="D43" s="11">
        <v>0</v>
      </c>
      <c r="E43" s="105" t="s">
        <v>8</v>
      </c>
    </row>
    <row r="44" spans="1:5" ht="17.25" x14ac:dyDescent="0.25">
      <c r="A44" s="620"/>
      <c r="B44" s="9">
        <f t="shared" si="1"/>
        <v>30</v>
      </c>
      <c r="C44" s="31" t="s">
        <v>71</v>
      </c>
      <c r="D44" s="13">
        <v>15</v>
      </c>
      <c r="E44" s="105" t="s">
        <v>8</v>
      </c>
    </row>
    <row r="45" spans="1:5" ht="30" x14ac:dyDescent="0.25">
      <c r="A45" s="620"/>
      <c r="B45" s="9">
        <f t="shared" si="1"/>
        <v>31</v>
      </c>
      <c r="C45" s="31" t="s">
        <v>163</v>
      </c>
      <c r="D45" s="13">
        <v>15</v>
      </c>
      <c r="E45" s="105" t="s">
        <v>8</v>
      </c>
    </row>
    <row r="46" spans="1:5" x14ac:dyDescent="0.25">
      <c r="A46" s="620"/>
      <c r="B46" s="9">
        <f t="shared" si="1"/>
        <v>32</v>
      </c>
      <c r="C46" s="31" t="s">
        <v>25</v>
      </c>
      <c r="D46" s="11">
        <v>0</v>
      </c>
      <c r="E46" s="105" t="s">
        <v>8</v>
      </c>
    </row>
    <row r="47" spans="1:5" x14ac:dyDescent="0.25">
      <c r="A47" s="620"/>
      <c r="B47" s="9">
        <f t="shared" si="1"/>
        <v>33</v>
      </c>
      <c r="C47" s="31" t="s">
        <v>26</v>
      </c>
      <c r="D47" s="11">
        <v>0</v>
      </c>
      <c r="E47" s="105" t="s">
        <v>8</v>
      </c>
    </row>
    <row r="48" spans="1:5" x14ac:dyDescent="0.25">
      <c r="A48" s="620"/>
      <c r="B48" s="9">
        <f t="shared" si="1"/>
        <v>34</v>
      </c>
      <c r="C48" s="31" t="s">
        <v>27</v>
      </c>
      <c r="D48" s="11">
        <v>0</v>
      </c>
      <c r="E48" s="105" t="s">
        <v>8</v>
      </c>
    </row>
    <row r="49" spans="1:5" x14ac:dyDescent="0.25">
      <c r="A49" s="620"/>
      <c r="B49" s="9">
        <f t="shared" si="1"/>
        <v>35</v>
      </c>
      <c r="C49" s="31" t="s">
        <v>202</v>
      </c>
      <c r="D49" s="11">
        <v>0</v>
      </c>
      <c r="E49" s="105" t="s">
        <v>8</v>
      </c>
    </row>
    <row r="50" spans="1:5" ht="30" x14ac:dyDescent="0.25">
      <c r="A50" s="620"/>
      <c r="B50" s="9">
        <f t="shared" si="1"/>
        <v>36</v>
      </c>
      <c r="C50" s="31" t="s">
        <v>69</v>
      </c>
      <c r="D50" s="11">
        <v>0</v>
      </c>
      <c r="E50" s="105" t="s">
        <v>8</v>
      </c>
    </row>
    <row r="51" spans="1:5" x14ac:dyDescent="0.25">
      <c r="A51" s="620"/>
      <c r="B51" s="9">
        <f t="shared" si="1"/>
        <v>37</v>
      </c>
      <c r="C51" s="31" t="s">
        <v>29</v>
      </c>
      <c r="D51" s="11">
        <v>0</v>
      </c>
      <c r="E51" s="105" t="s">
        <v>8</v>
      </c>
    </row>
    <row r="52" spans="1:5" x14ac:dyDescent="0.25">
      <c r="A52" s="620"/>
      <c r="B52" s="9">
        <f t="shared" si="1"/>
        <v>38</v>
      </c>
      <c r="C52" s="31" t="s">
        <v>115</v>
      </c>
      <c r="D52" s="13">
        <v>5</v>
      </c>
      <c r="E52" s="105" t="s">
        <v>8</v>
      </c>
    </row>
    <row r="53" spans="1:5" x14ac:dyDescent="0.25">
      <c r="A53" s="620"/>
      <c r="B53" s="9">
        <f t="shared" si="1"/>
        <v>39</v>
      </c>
      <c r="C53" s="31" t="s">
        <v>128</v>
      </c>
      <c r="D53" s="7">
        <v>0</v>
      </c>
      <c r="E53" s="105" t="s">
        <v>8</v>
      </c>
    </row>
    <row r="54" spans="1:5" x14ac:dyDescent="0.25">
      <c r="A54" s="620"/>
      <c r="B54" s="9">
        <f t="shared" si="1"/>
        <v>40</v>
      </c>
      <c r="C54" s="31" t="s">
        <v>40</v>
      </c>
      <c r="D54" s="15">
        <v>5</v>
      </c>
      <c r="E54" s="105" t="s">
        <v>8</v>
      </c>
    </row>
    <row r="55" spans="1:5" ht="30" x14ac:dyDescent="0.25">
      <c r="A55" s="620"/>
      <c r="B55" s="9">
        <f t="shared" si="1"/>
        <v>41</v>
      </c>
      <c r="C55" s="63" t="s">
        <v>246</v>
      </c>
      <c r="D55" s="11">
        <v>0</v>
      </c>
      <c r="E55" s="105" t="s">
        <v>8</v>
      </c>
    </row>
    <row r="56" spans="1:5" x14ac:dyDescent="0.25">
      <c r="A56" s="620"/>
      <c r="B56" s="9">
        <f t="shared" si="1"/>
        <v>42</v>
      </c>
      <c r="C56" s="31" t="s">
        <v>247</v>
      </c>
      <c r="D56" s="13">
        <v>5</v>
      </c>
      <c r="E56" s="105" t="s">
        <v>8</v>
      </c>
    </row>
    <row r="57" spans="1:5" x14ac:dyDescent="0.25">
      <c r="A57" s="620"/>
      <c r="B57" s="9">
        <f t="shared" si="1"/>
        <v>43</v>
      </c>
      <c r="C57" s="31" t="s">
        <v>37</v>
      </c>
      <c r="D57" s="13">
        <v>5</v>
      </c>
      <c r="E57" s="105" t="s">
        <v>8</v>
      </c>
    </row>
    <row r="58" spans="1:5" x14ac:dyDescent="0.25">
      <c r="A58" s="620"/>
      <c r="B58" s="9">
        <f t="shared" si="1"/>
        <v>44</v>
      </c>
      <c r="C58" s="31" t="s">
        <v>31</v>
      </c>
      <c r="D58" s="11">
        <v>0</v>
      </c>
      <c r="E58" s="105" t="s">
        <v>8</v>
      </c>
    </row>
    <row r="59" spans="1:5" x14ac:dyDescent="0.25">
      <c r="A59" s="620"/>
      <c r="B59" s="9">
        <f t="shared" si="1"/>
        <v>45</v>
      </c>
      <c r="C59" s="31" t="s">
        <v>32</v>
      </c>
      <c r="D59" s="11">
        <v>0</v>
      </c>
      <c r="E59" s="105" t="s">
        <v>8</v>
      </c>
    </row>
    <row r="60" spans="1:5" x14ac:dyDescent="0.25">
      <c r="A60" s="620"/>
      <c r="B60" s="9">
        <f t="shared" si="1"/>
        <v>46</v>
      </c>
      <c r="C60" s="31" t="s">
        <v>129</v>
      </c>
      <c r="D60" s="11">
        <v>0</v>
      </c>
      <c r="E60" s="105" t="s">
        <v>8</v>
      </c>
    </row>
    <row r="61" spans="1:5" x14ac:dyDescent="0.25">
      <c r="A61" s="620"/>
      <c r="B61" s="9">
        <f t="shared" si="1"/>
        <v>47</v>
      </c>
      <c r="C61" s="31" t="s">
        <v>33</v>
      </c>
      <c r="D61" s="11">
        <v>0</v>
      </c>
      <c r="E61" s="105" t="s">
        <v>8</v>
      </c>
    </row>
    <row r="62" spans="1:5" x14ac:dyDescent="0.25">
      <c r="A62" s="620"/>
      <c r="B62" s="9">
        <f t="shared" si="1"/>
        <v>48</v>
      </c>
      <c r="C62" s="31" t="s">
        <v>34</v>
      </c>
      <c r="D62" s="32">
        <v>0</v>
      </c>
      <c r="E62" s="105" t="s">
        <v>8</v>
      </c>
    </row>
    <row r="63" spans="1:5" x14ac:dyDescent="0.25">
      <c r="A63" s="620"/>
      <c r="B63" s="9">
        <f t="shared" si="1"/>
        <v>49</v>
      </c>
      <c r="C63" s="31" t="s">
        <v>233</v>
      </c>
      <c r="D63" s="9">
        <v>10</v>
      </c>
      <c r="E63" s="105" t="s">
        <v>8</v>
      </c>
    </row>
    <row r="64" spans="1:5" x14ac:dyDescent="0.25">
      <c r="A64" s="620"/>
      <c r="B64" s="9">
        <f t="shared" si="1"/>
        <v>50</v>
      </c>
      <c r="C64" s="31" t="s">
        <v>28</v>
      </c>
      <c r="D64" s="11">
        <v>0</v>
      </c>
      <c r="E64" s="105" t="s">
        <v>8</v>
      </c>
    </row>
    <row r="65" spans="1:6" x14ac:dyDescent="0.25">
      <c r="A65" s="620"/>
      <c r="B65" s="9">
        <f t="shared" si="1"/>
        <v>51</v>
      </c>
      <c r="C65" s="31" t="s">
        <v>30</v>
      </c>
      <c r="D65" s="11">
        <v>0</v>
      </c>
      <c r="E65" s="105" t="s">
        <v>8</v>
      </c>
    </row>
    <row r="66" spans="1:6" ht="15.75" thickBot="1" x14ac:dyDescent="0.3">
      <c r="A66" s="620"/>
      <c r="B66" s="9">
        <f t="shared" si="1"/>
        <v>52</v>
      </c>
      <c r="C66" s="31" t="s">
        <v>39</v>
      </c>
      <c r="D66" s="15">
        <v>5</v>
      </c>
      <c r="E66" s="115" t="s">
        <v>8</v>
      </c>
      <c r="F66" s="219">
        <f>COUNTIF(E67:E68,"s")</f>
        <v>1</v>
      </c>
    </row>
    <row r="67" spans="1:6" x14ac:dyDescent="0.25">
      <c r="A67" s="620"/>
      <c r="B67" s="9">
        <f t="shared" si="1"/>
        <v>53</v>
      </c>
      <c r="C67" s="33" t="s">
        <v>220</v>
      </c>
      <c r="D67" s="183">
        <v>5</v>
      </c>
      <c r="E67" s="296" t="s">
        <v>15</v>
      </c>
      <c r="F67" s="220" t="str">
        <f>IF(F66&gt;1,"ERROR, seleccionar només una S","")</f>
        <v/>
      </c>
    </row>
    <row r="68" spans="1:6" ht="15.75" thickBot="1" x14ac:dyDescent="0.3">
      <c r="A68" s="620"/>
      <c r="B68" s="9">
        <f t="shared" si="1"/>
        <v>54</v>
      </c>
      <c r="C68" s="33" t="s">
        <v>35</v>
      </c>
      <c r="D68" s="184">
        <v>10</v>
      </c>
      <c r="E68" s="297" t="s">
        <v>8</v>
      </c>
      <c r="F68" s="219">
        <f>COUNTIF(E69:E70,"s")</f>
        <v>1</v>
      </c>
    </row>
    <row r="69" spans="1:6" x14ac:dyDescent="0.25">
      <c r="A69" s="620"/>
      <c r="B69" s="9">
        <f t="shared" si="1"/>
        <v>55</v>
      </c>
      <c r="C69" s="33" t="s">
        <v>221</v>
      </c>
      <c r="D69" s="183">
        <v>5</v>
      </c>
      <c r="E69" s="297" t="s">
        <v>15</v>
      </c>
      <c r="F69" s="220" t="str">
        <f>IF(F68&gt;1,"ERROR, seleccionar només una S","")</f>
        <v/>
      </c>
    </row>
    <row r="70" spans="1:6" ht="15.75" thickBot="1" x14ac:dyDescent="0.3">
      <c r="A70" s="620"/>
      <c r="B70" s="9">
        <f t="shared" si="1"/>
        <v>56</v>
      </c>
      <c r="C70" s="33" t="s">
        <v>36</v>
      </c>
      <c r="D70" s="184">
        <v>10</v>
      </c>
      <c r="E70" s="298" t="s">
        <v>8</v>
      </c>
    </row>
    <row r="71" spans="1:6" ht="30" x14ac:dyDescent="0.25">
      <c r="A71" s="620"/>
      <c r="B71" s="9">
        <f t="shared" si="1"/>
        <v>57</v>
      </c>
      <c r="C71" s="31" t="s">
        <v>122</v>
      </c>
      <c r="D71" s="7">
        <v>0</v>
      </c>
      <c r="E71" s="109" t="s">
        <v>8</v>
      </c>
    </row>
    <row r="72" spans="1:6" x14ac:dyDescent="0.25">
      <c r="A72" s="620"/>
      <c r="B72" s="9">
        <f t="shared" si="1"/>
        <v>58</v>
      </c>
      <c r="C72" s="31" t="s">
        <v>38</v>
      </c>
      <c r="D72" s="11">
        <v>0</v>
      </c>
      <c r="E72" s="105" t="s">
        <v>8</v>
      </c>
    </row>
    <row r="73" spans="1:6" ht="30" x14ac:dyDescent="0.25">
      <c r="A73" s="621"/>
      <c r="B73" s="9">
        <f t="shared" si="1"/>
        <v>59</v>
      </c>
      <c r="C73" s="31" t="s">
        <v>190</v>
      </c>
      <c r="D73" s="32">
        <v>0</v>
      </c>
      <c r="E73" s="105" t="s">
        <v>8</v>
      </c>
    </row>
    <row r="74" spans="1:6" ht="30" x14ac:dyDescent="0.25">
      <c r="A74" s="619" t="s">
        <v>41</v>
      </c>
      <c r="B74" s="9">
        <f t="shared" si="1"/>
        <v>60</v>
      </c>
      <c r="C74" s="64" t="s">
        <v>234</v>
      </c>
      <c r="D74" s="11">
        <v>0</v>
      </c>
      <c r="E74" s="105" t="s">
        <v>8</v>
      </c>
    </row>
    <row r="75" spans="1:6" ht="30" x14ac:dyDescent="0.25">
      <c r="A75" s="620"/>
      <c r="B75" s="9">
        <f t="shared" si="1"/>
        <v>61</v>
      </c>
      <c r="C75" s="64" t="s">
        <v>310</v>
      </c>
      <c r="D75" s="9">
        <v>10</v>
      </c>
      <c r="E75" s="105" t="s">
        <v>8</v>
      </c>
    </row>
    <row r="76" spans="1:6" ht="30.75" thickBot="1" x14ac:dyDescent="0.3">
      <c r="A76" s="620"/>
      <c r="B76" s="9">
        <f t="shared" si="1"/>
        <v>62</v>
      </c>
      <c r="C76" s="65" t="s">
        <v>235</v>
      </c>
      <c r="D76" s="32">
        <v>0</v>
      </c>
      <c r="E76" s="115" t="s">
        <v>8</v>
      </c>
      <c r="F76" s="219">
        <f>COUNTIF(E77:E78,"s")</f>
        <v>1</v>
      </c>
    </row>
    <row r="77" spans="1:6" ht="30" x14ac:dyDescent="0.25">
      <c r="A77" s="620"/>
      <c r="B77" s="9">
        <f t="shared" si="1"/>
        <v>63</v>
      </c>
      <c r="C77" s="66" t="s">
        <v>42</v>
      </c>
      <c r="D77" s="120">
        <v>5</v>
      </c>
      <c r="E77" s="296" t="s">
        <v>15</v>
      </c>
      <c r="F77" s="220" t="str">
        <f>IF(F76&gt;1,"ERROR, seleccionar només una S","")</f>
        <v/>
      </c>
    </row>
    <row r="78" spans="1:6" ht="30.75" thickBot="1" x14ac:dyDescent="0.3">
      <c r="A78" s="620"/>
      <c r="B78" s="9">
        <f t="shared" si="1"/>
        <v>64</v>
      </c>
      <c r="C78" s="66" t="s">
        <v>43</v>
      </c>
      <c r="D78" s="121">
        <v>10</v>
      </c>
      <c r="E78" s="298" t="s">
        <v>8</v>
      </c>
    </row>
    <row r="79" spans="1:6" ht="45" x14ac:dyDescent="0.25">
      <c r="A79" s="621"/>
      <c r="B79" s="9">
        <f t="shared" si="1"/>
        <v>65</v>
      </c>
      <c r="C79" s="31" t="s">
        <v>236</v>
      </c>
      <c r="D79" s="73">
        <v>0</v>
      </c>
      <c r="E79" s="109" t="s">
        <v>8</v>
      </c>
      <c r="F79" s="189"/>
    </row>
    <row r="80" spans="1:6" ht="45" x14ac:dyDescent="0.25">
      <c r="A80" s="211" t="s">
        <v>147</v>
      </c>
      <c r="B80" s="9">
        <f t="shared" si="1"/>
        <v>66</v>
      </c>
      <c r="C80" s="31" t="s">
        <v>148</v>
      </c>
      <c r="D80" s="11">
        <v>0</v>
      </c>
      <c r="E80" s="105" t="s">
        <v>8</v>
      </c>
    </row>
    <row r="81" spans="1:5" ht="30" x14ac:dyDescent="0.25">
      <c r="A81" s="211" t="s">
        <v>164</v>
      </c>
      <c r="B81" s="9">
        <f t="shared" si="1"/>
        <v>67</v>
      </c>
      <c r="C81" s="31" t="s">
        <v>149</v>
      </c>
      <c r="D81" s="11">
        <v>0</v>
      </c>
      <c r="E81" s="105" t="s">
        <v>8</v>
      </c>
    </row>
    <row r="82" spans="1:5" ht="30" x14ac:dyDescent="0.25">
      <c r="A82" s="619" t="s">
        <v>208</v>
      </c>
      <c r="B82" s="9">
        <f t="shared" si="1"/>
        <v>68</v>
      </c>
      <c r="C82" s="31" t="s">
        <v>155</v>
      </c>
      <c r="D82" s="11">
        <v>0</v>
      </c>
      <c r="E82" s="105" t="s">
        <v>8</v>
      </c>
    </row>
    <row r="83" spans="1:5" ht="60" x14ac:dyDescent="0.25">
      <c r="A83" s="620"/>
      <c r="B83" s="9">
        <f t="shared" si="1"/>
        <v>69</v>
      </c>
      <c r="C83" s="31" t="s">
        <v>237</v>
      </c>
      <c r="D83" s="11">
        <v>0</v>
      </c>
      <c r="E83" s="105" t="s">
        <v>8</v>
      </c>
    </row>
    <row r="84" spans="1:5" x14ac:dyDescent="0.25">
      <c r="A84" s="620"/>
      <c r="B84" s="9">
        <f t="shared" si="1"/>
        <v>70</v>
      </c>
      <c r="C84" s="31" t="s">
        <v>225</v>
      </c>
      <c r="D84" s="11">
        <v>0</v>
      </c>
      <c r="E84" s="105" t="s">
        <v>8</v>
      </c>
    </row>
    <row r="85" spans="1:5" ht="30" x14ac:dyDescent="0.25">
      <c r="A85" s="620"/>
      <c r="B85" s="9">
        <f t="shared" si="1"/>
        <v>71</v>
      </c>
      <c r="C85" s="31" t="s">
        <v>170</v>
      </c>
      <c r="D85" s="9">
        <v>5</v>
      </c>
      <c r="E85" s="105" t="s">
        <v>8</v>
      </c>
    </row>
    <row r="86" spans="1:5" x14ac:dyDescent="0.25">
      <c r="A86" s="620"/>
      <c r="B86" s="9">
        <f t="shared" si="1"/>
        <v>72</v>
      </c>
      <c r="C86" s="31" t="s">
        <v>238</v>
      </c>
      <c r="D86" s="9">
        <v>5</v>
      </c>
      <c r="E86" s="105" t="s">
        <v>8</v>
      </c>
    </row>
    <row r="87" spans="1:5" ht="45" x14ac:dyDescent="0.25">
      <c r="A87" s="620"/>
      <c r="B87" s="9">
        <f t="shared" si="1"/>
        <v>73</v>
      </c>
      <c r="C87" s="31" t="s">
        <v>172</v>
      </c>
      <c r="D87" s="11">
        <v>0</v>
      </c>
      <c r="E87" s="105" t="s">
        <v>8</v>
      </c>
    </row>
    <row r="88" spans="1:5" ht="30" x14ac:dyDescent="0.25">
      <c r="A88" s="620"/>
      <c r="B88" s="9">
        <f t="shared" si="1"/>
        <v>74</v>
      </c>
      <c r="C88" s="31" t="s">
        <v>171</v>
      </c>
      <c r="D88" s="11">
        <v>0</v>
      </c>
      <c r="E88" s="105" t="s">
        <v>8</v>
      </c>
    </row>
    <row r="89" spans="1:5" x14ac:dyDescent="0.25">
      <c r="A89" s="620"/>
      <c r="B89" s="9">
        <f t="shared" si="1"/>
        <v>75</v>
      </c>
      <c r="C89" s="31" t="s">
        <v>177</v>
      </c>
      <c r="D89" s="11">
        <v>0</v>
      </c>
      <c r="E89" s="105" t="s">
        <v>8</v>
      </c>
    </row>
    <row r="90" spans="1:5" x14ac:dyDescent="0.25">
      <c r="A90" s="620"/>
      <c r="B90" s="9">
        <f t="shared" si="1"/>
        <v>76</v>
      </c>
      <c r="C90" s="33" t="s">
        <v>222</v>
      </c>
      <c r="D90" s="11">
        <v>0</v>
      </c>
      <c r="E90" s="105" t="s">
        <v>8</v>
      </c>
    </row>
    <row r="91" spans="1:5" x14ac:dyDescent="0.25">
      <c r="A91" s="620"/>
      <c r="B91" s="9">
        <f t="shared" si="1"/>
        <v>77</v>
      </c>
      <c r="C91" s="33" t="s">
        <v>223</v>
      </c>
      <c r="D91" s="9">
        <v>5</v>
      </c>
      <c r="E91" s="105" t="s">
        <v>8</v>
      </c>
    </row>
    <row r="92" spans="1:5" ht="30" x14ac:dyDescent="0.25">
      <c r="A92" s="620"/>
      <c r="B92" s="9">
        <f t="shared" si="1"/>
        <v>78</v>
      </c>
      <c r="C92" s="31" t="s">
        <v>156</v>
      </c>
      <c r="D92" s="11">
        <v>0</v>
      </c>
      <c r="E92" s="105" t="s">
        <v>8</v>
      </c>
    </row>
    <row r="93" spans="1:5" x14ac:dyDescent="0.25">
      <c r="A93" s="620"/>
      <c r="B93" s="9">
        <f t="shared" si="1"/>
        <v>79</v>
      </c>
      <c r="C93" s="33" t="s">
        <v>173</v>
      </c>
      <c r="D93" s="9">
        <v>5</v>
      </c>
      <c r="E93" s="105" t="s">
        <v>8</v>
      </c>
    </row>
    <row r="94" spans="1:5" ht="30" x14ac:dyDescent="0.25">
      <c r="A94" s="620"/>
      <c r="B94" s="9">
        <f t="shared" si="1"/>
        <v>80</v>
      </c>
      <c r="C94" s="33" t="s">
        <v>239</v>
      </c>
      <c r="D94" s="9">
        <v>10</v>
      </c>
      <c r="E94" s="105" t="s">
        <v>8</v>
      </c>
    </row>
    <row r="95" spans="1:5" ht="30" x14ac:dyDescent="0.25">
      <c r="A95" s="212"/>
      <c r="B95" s="9">
        <f t="shared" si="1"/>
        <v>81</v>
      </c>
      <c r="C95" s="31" t="s">
        <v>189</v>
      </c>
      <c r="D95" s="32">
        <v>0</v>
      </c>
      <c r="E95" s="105" t="s">
        <v>8</v>
      </c>
    </row>
    <row r="96" spans="1:5" ht="15.75" thickBot="1" x14ac:dyDescent="0.3">
      <c r="A96" s="212"/>
      <c r="B96" s="9">
        <f t="shared" si="1"/>
        <v>82</v>
      </c>
      <c r="C96" s="30" t="s">
        <v>224</v>
      </c>
      <c r="D96" s="32">
        <v>0</v>
      </c>
      <c r="E96" s="105" t="s">
        <v>8</v>
      </c>
    </row>
    <row r="97" spans="1:5" ht="30.75" thickBot="1" x14ac:dyDescent="0.3">
      <c r="A97" s="89" t="s">
        <v>150</v>
      </c>
      <c r="B97" s="9">
        <f t="shared" si="1"/>
        <v>83</v>
      </c>
      <c r="C97" s="30" t="s">
        <v>104</v>
      </c>
      <c r="D97" s="32">
        <v>0</v>
      </c>
      <c r="E97" s="105" t="s">
        <v>8</v>
      </c>
    </row>
    <row r="98" spans="1:5" ht="30.75" thickBot="1" x14ac:dyDescent="0.3">
      <c r="A98" s="89" t="s">
        <v>9</v>
      </c>
      <c r="B98" s="9">
        <f t="shared" si="1"/>
        <v>84</v>
      </c>
      <c r="C98" s="31" t="s">
        <v>10</v>
      </c>
      <c r="D98" s="32">
        <v>0</v>
      </c>
      <c r="E98" s="105" t="s">
        <v>8</v>
      </c>
    </row>
    <row r="99" spans="1:5" x14ac:dyDescent="0.25">
      <c r="A99" s="616" t="s">
        <v>191</v>
      </c>
      <c r="B99" s="9">
        <f t="shared" si="1"/>
        <v>85</v>
      </c>
      <c r="C99" s="31" t="s">
        <v>81</v>
      </c>
      <c r="D99" s="32">
        <v>0</v>
      </c>
      <c r="E99" s="105" t="s">
        <v>8</v>
      </c>
    </row>
    <row r="100" spans="1:5" x14ac:dyDescent="0.25">
      <c r="A100" s="617"/>
      <c r="B100" s="9">
        <f t="shared" si="1"/>
        <v>86</v>
      </c>
      <c r="C100" s="31" t="s">
        <v>82</v>
      </c>
      <c r="D100" s="11">
        <v>0</v>
      </c>
      <c r="E100" s="105" t="s">
        <v>8</v>
      </c>
    </row>
    <row r="101" spans="1:5" x14ac:dyDescent="0.25">
      <c r="A101" s="617"/>
      <c r="B101" s="9">
        <f t="shared" ref="B101:B161" si="2">B100+1</f>
        <v>87</v>
      </c>
      <c r="C101" s="31" t="s">
        <v>83</v>
      </c>
      <c r="D101" s="60">
        <v>5</v>
      </c>
      <c r="E101" s="105" t="s">
        <v>8</v>
      </c>
    </row>
    <row r="102" spans="1:5" x14ac:dyDescent="0.25">
      <c r="A102" s="617"/>
      <c r="B102" s="9">
        <f t="shared" si="2"/>
        <v>88</v>
      </c>
      <c r="C102" s="31" t="s">
        <v>84</v>
      </c>
      <c r="D102" s="11">
        <v>0</v>
      </c>
      <c r="E102" s="105" t="s">
        <v>8</v>
      </c>
    </row>
    <row r="103" spans="1:5" x14ac:dyDescent="0.25">
      <c r="A103" s="617"/>
      <c r="B103" s="9">
        <f t="shared" si="2"/>
        <v>89</v>
      </c>
      <c r="C103" s="31" t="s">
        <v>85</v>
      </c>
      <c r="D103" s="61">
        <v>5</v>
      </c>
      <c r="E103" s="105" t="s">
        <v>8</v>
      </c>
    </row>
    <row r="104" spans="1:5" x14ac:dyDescent="0.25">
      <c r="A104" s="617"/>
      <c r="B104" s="9">
        <f t="shared" si="2"/>
        <v>90</v>
      </c>
      <c r="C104" s="31" t="s">
        <v>86</v>
      </c>
      <c r="D104" s="11">
        <v>0</v>
      </c>
      <c r="E104" s="105" t="s">
        <v>8</v>
      </c>
    </row>
    <row r="105" spans="1:5" x14ac:dyDescent="0.25">
      <c r="A105" s="617"/>
      <c r="B105" s="9">
        <f t="shared" si="2"/>
        <v>91</v>
      </c>
      <c r="C105" s="31" t="s">
        <v>87</v>
      </c>
      <c r="D105" s="11">
        <v>0</v>
      </c>
      <c r="E105" s="105" t="s">
        <v>8</v>
      </c>
    </row>
    <row r="106" spans="1:5" x14ac:dyDescent="0.25">
      <c r="A106" s="617"/>
      <c r="B106" s="9">
        <f t="shared" si="2"/>
        <v>92</v>
      </c>
      <c r="C106" s="31" t="s">
        <v>240</v>
      </c>
      <c r="D106" s="61">
        <v>20</v>
      </c>
      <c r="E106" s="105" t="s">
        <v>8</v>
      </c>
    </row>
    <row r="107" spans="1:5" x14ac:dyDescent="0.25">
      <c r="A107" s="617"/>
      <c r="B107" s="9">
        <f t="shared" si="2"/>
        <v>93</v>
      </c>
      <c r="C107" s="31" t="s">
        <v>88</v>
      </c>
      <c r="D107" s="11">
        <v>0</v>
      </c>
      <c r="E107" s="105" t="s">
        <v>8</v>
      </c>
    </row>
    <row r="108" spans="1:5" x14ac:dyDescent="0.25">
      <c r="A108" s="617"/>
      <c r="B108" s="9">
        <f t="shared" si="2"/>
        <v>94</v>
      </c>
      <c r="C108" s="31" t="s">
        <v>241</v>
      </c>
      <c r="D108" s="77">
        <v>10</v>
      </c>
      <c r="E108" s="105" t="s">
        <v>8</v>
      </c>
    </row>
    <row r="109" spans="1:5" x14ac:dyDescent="0.25">
      <c r="A109" s="617"/>
      <c r="B109" s="9">
        <f t="shared" si="2"/>
        <v>95</v>
      </c>
      <c r="C109" s="31" t="s">
        <v>89</v>
      </c>
      <c r="D109" s="11">
        <v>0</v>
      </c>
      <c r="E109" s="105" t="s">
        <v>8</v>
      </c>
    </row>
    <row r="110" spans="1:5" x14ac:dyDescent="0.25">
      <c r="A110" s="617"/>
      <c r="B110" s="9">
        <f t="shared" si="2"/>
        <v>96</v>
      </c>
      <c r="C110" s="31" t="s">
        <v>90</v>
      </c>
      <c r="D110" s="11">
        <v>0</v>
      </c>
      <c r="E110" s="105" t="s">
        <v>8</v>
      </c>
    </row>
    <row r="111" spans="1:5" ht="45" x14ac:dyDescent="0.25">
      <c r="A111" s="617"/>
      <c r="B111" s="9">
        <f t="shared" si="2"/>
        <v>97</v>
      </c>
      <c r="C111" s="78" t="s">
        <v>157</v>
      </c>
      <c r="D111" s="11">
        <v>0</v>
      </c>
      <c r="E111" s="105" t="s">
        <v>8</v>
      </c>
    </row>
    <row r="112" spans="1:5" ht="30" x14ac:dyDescent="0.25">
      <c r="A112" s="617"/>
      <c r="B112" s="9">
        <f t="shared" si="2"/>
        <v>98</v>
      </c>
      <c r="C112" s="78" t="s">
        <v>136</v>
      </c>
      <c r="D112" s="32">
        <v>0</v>
      </c>
      <c r="E112" s="105" t="s">
        <v>8</v>
      </c>
    </row>
    <row r="113" spans="1:6" ht="30" x14ac:dyDescent="0.25">
      <c r="A113" s="617"/>
      <c r="B113" s="9">
        <f t="shared" si="2"/>
        <v>99</v>
      </c>
      <c r="C113" s="78" t="s">
        <v>135</v>
      </c>
      <c r="D113" s="32">
        <v>0</v>
      </c>
      <c r="E113" s="105" t="s">
        <v>8</v>
      </c>
    </row>
    <row r="114" spans="1:6" ht="30" x14ac:dyDescent="0.25">
      <c r="A114" s="617"/>
      <c r="B114" s="9">
        <f t="shared" si="2"/>
        <v>100</v>
      </c>
      <c r="C114" s="78" t="s">
        <v>158</v>
      </c>
      <c r="D114" s="32">
        <v>0</v>
      </c>
      <c r="E114" s="105" t="s">
        <v>8</v>
      </c>
    </row>
    <row r="115" spans="1:6" ht="45" customHeight="1" x14ac:dyDescent="0.25">
      <c r="A115" s="617"/>
      <c r="B115" s="9">
        <f t="shared" si="2"/>
        <v>101</v>
      </c>
      <c r="C115" s="31" t="s">
        <v>159</v>
      </c>
      <c r="D115" s="32">
        <v>0</v>
      </c>
      <c r="E115" s="105" t="s">
        <v>8</v>
      </c>
    </row>
    <row r="116" spans="1:6" ht="30" x14ac:dyDescent="0.25">
      <c r="A116" s="617"/>
      <c r="B116" s="9">
        <f t="shared" si="2"/>
        <v>102</v>
      </c>
      <c r="C116" s="31" t="s">
        <v>91</v>
      </c>
      <c r="D116" s="11">
        <v>0</v>
      </c>
      <c r="E116" s="105" t="s">
        <v>8</v>
      </c>
    </row>
    <row r="117" spans="1:6" ht="30" x14ac:dyDescent="0.25">
      <c r="A117" s="617"/>
      <c r="B117" s="9">
        <f t="shared" si="2"/>
        <v>103</v>
      </c>
      <c r="C117" s="31" t="s">
        <v>192</v>
      </c>
      <c r="D117" s="11">
        <v>0</v>
      </c>
      <c r="E117" s="105" t="s">
        <v>8</v>
      </c>
    </row>
    <row r="118" spans="1:6" x14ac:dyDescent="0.25">
      <c r="A118" s="617"/>
      <c r="B118" s="9">
        <f t="shared" si="2"/>
        <v>104</v>
      </c>
      <c r="C118" s="31" t="s">
        <v>92</v>
      </c>
      <c r="D118" s="11">
        <v>0</v>
      </c>
      <c r="E118" s="105" t="s">
        <v>8</v>
      </c>
    </row>
    <row r="119" spans="1:6" x14ac:dyDescent="0.25">
      <c r="A119" s="617"/>
      <c r="B119" s="9">
        <f t="shared" si="2"/>
        <v>105</v>
      </c>
      <c r="C119" s="31" t="s">
        <v>93</v>
      </c>
      <c r="D119" s="60">
        <v>5</v>
      </c>
      <c r="E119" s="105" t="s">
        <v>8</v>
      </c>
    </row>
    <row r="120" spans="1:6" ht="30" x14ac:dyDescent="0.25">
      <c r="A120" s="617"/>
      <c r="B120" s="9">
        <f t="shared" si="2"/>
        <v>106</v>
      </c>
      <c r="C120" s="31" t="s">
        <v>160</v>
      </c>
      <c r="D120" s="11">
        <v>0</v>
      </c>
      <c r="E120" s="105" t="s">
        <v>8</v>
      </c>
    </row>
    <row r="121" spans="1:6" ht="30" x14ac:dyDescent="0.25">
      <c r="A121" s="617"/>
      <c r="B121" s="9">
        <f t="shared" si="2"/>
        <v>107</v>
      </c>
      <c r="C121" s="31" t="s">
        <v>94</v>
      </c>
      <c r="D121" s="11">
        <v>0</v>
      </c>
      <c r="E121" s="105" t="s">
        <v>8</v>
      </c>
    </row>
    <row r="122" spans="1:6" x14ac:dyDescent="0.25">
      <c r="A122" s="617"/>
      <c r="B122" s="9">
        <f t="shared" si="2"/>
        <v>108</v>
      </c>
      <c r="C122" s="31" t="s">
        <v>95</v>
      </c>
      <c r="D122" s="11">
        <v>0</v>
      </c>
      <c r="E122" s="105" t="s">
        <v>8</v>
      </c>
    </row>
    <row r="123" spans="1:6" ht="30" x14ac:dyDescent="0.25">
      <c r="A123" s="617"/>
      <c r="B123" s="9">
        <f t="shared" si="2"/>
        <v>109</v>
      </c>
      <c r="C123" s="31" t="s">
        <v>242</v>
      </c>
      <c r="D123" s="77">
        <v>5</v>
      </c>
      <c r="E123" s="105" t="s">
        <v>8</v>
      </c>
      <c r="F123" s="188"/>
    </row>
    <row r="124" spans="1:6" x14ac:dyDescent="0.25">
      <c r="A124" s="617"/>
      <c r="B124" s="9">
        <f t="shared" si="2"/>
        <v>110</v>
      </c>
      <c r="C124" s="31" t="s">
        <v>96</v>
      </c>
      <c r="D124" s="11">
        <v>0</v>
      </c>
      <c r="E124" s="105" t="s">
        <v>8</v>
      </c>
    </row>
    <row r="125" spans="1:6" x14ac:dyDescent="0.25">
      <c r="A125" s="617"/>
      <c r="B125" s="9">
        <f t="shared" si="2"/>
        <v>111</v>
      </c>
      <c r="C125" s="31" t="s">
        <v>97</v>
      </c>
      <c r="D125" s="11">
        <v>0</v>
      </c>
      <c r="E125" s="105" t="s">
        <v>8</v>
      </c>
    </row>
    <row r="126" spans="1:6" x14ac:dyDescent="0.25">
      <c r="A126" s="617"/>
      <c r="B126" s="9">
        <f t="shared" si="2"/>
        <v>112</v>
      </c>
      <c r="C126" s="31" t="s">
        <v>98</v>
      </c>
      <c r="D126" s="61">
        <v>5</v>
      </c>
      <c r="E126" s="105" t="s">
        <v>8</v>
      </c>
    </row>
    <row r="127" spans="1:6" ht="15.75" thickBot="1" x14ac:dyDescent="0.3">
      <c r="A127" s="618"/>
      <c r="B127" s="9">
        <f t="shared" si="2"/>
        <v>113</v>
      </c>
      <c r="C127" s="31" t="s">
        <v>243</v>
      </c>
      <c r="D127" s="77">
        <v>5</v>
      </c>
      <c r="E127" s="105" t="s">
        <v>8</v>
      </c>
    </row>
    <row r="128" spans="1:6" ht="45" x14ac:dyDescent="0.25">
      <c r="A128" s="208" t="s">
        <v>151</v>
      </c>
      <c r="B128" s="9">
        <f t="shared" si="2"/>
        <v>114</v>
      </c>
      <c r="C128" s="30" t="s">
        <v>105</v>
      </c>
      <c r="D128" s="11">
        <v>0</v>
      </c>
      <c r="E128" s="105" t="s">
        <v>8</v>
      </c>
    </row>
    <row r="129" spans="1:6" ht="30.75" thickBot="1" x14ac:dyDescent="0.3">
      <c r="A129" s="209" t="s">
        <v>9</v>
      </c>
      <c r="B129" s="9">
        <f t="shared" si="2"/>
        <v>115</v>
      </c>
      <c r="C129" s="31" t="s">
        <v>10</v>
      </c>
      <c r="D129" s="11">
        <v>0</v>
      </c>
      <c r="E129" s="105" t="s">
        <v>8</v>
      </c>
    </row>
    <row r="130" spans="1:6" x14ac:dyDescent="0.25">
      <c r="A130" s="616" t="s">
        <v>99</v>
      </c>
      <c r="B130" s="9">
        <f t="shared" si="2"/>
        <v>116</v>
      </c>
      <c r="C130" s="31" t="s">
        <v>130</v>
      </c>
      <c r="D130" s="32">
        <v>0</v>
      </c>
      <c r="E130" s="105" t="s">
        <v>8</v>
      </c>
    </row>
    <row r="131" spans="1:6" x14ac:dyDescent="0.25">
      <c r="A131" s="617"/>
      <c r="B131" s="9">
        <f t="shared" si="2"/>
        <v>117</v>
      </c>
      <c r="C131" s="31" t="s">
        <v>100</v>
      </c>
      <c r="D131" s="32">
        <v>0</v>
      </c>
      <c r="E131" s="105" t="s">
        <v>8</v>
      </c>
    </row>
    <row r="132" spans="1:6" ht="30" x14ac:dyDescent="0.25">
      <c r="A132" s="617"/>
      <c r="B132" s="9">
        <f t="shared" si="2"/>
        <v>118</v>
      </c>
      <c r="C132" s="31" t="s">
        <v>175</v>
      </c>
      <c r="D132" s="32">
        <v>0</v>
      </c>
      <c r="E132" s="105" t="s">
        <v>8</v>
      </c>
    </row>
    <row r="133" spans="1:6" x14ac:dyDescent="0.25">
      <c r="A133" s="617"/>
      <c r="B133" s="9">
        <f t="shared" si="2"/>
        <v>119</v>
      </c>
      <c r="C133" s="31" t="s">
        <v>165</v>
      </c>
      <c r="D133" s="32">
        <v>0</v>
      </c>
      <c r="E133" s="105" t="s">
        <v>8</v>
      </c>
    </row>
    <row r="134" spans="1:6" x14ac:dyDescent="0.25">
      <c r="A134" s="617"/>
      <c r="B134" s="9">
        <f t="shared" si="2"/>
        <v>120</v>
      </c>
      <c r="C134" s="31" t="s">
        <v>176</v>
      </c>
      <c r="D134" s="32">
        <v>0</v>
      </c>
      <c r="E134" s="105" t="s">
        <v>8</v>
      </c>
    </row>
    <row r="135" spans="1:6" ht="30.75" thickBot="1" x14ac:dyDescent="0.3">
      <c r="A135" s="618"/>
      <c r="B135" s="9">
        <f t="shared" si="2"/>
        <v>121</v>
      </c>
      <c r="C135" s="31" t="s">
        <v>178</v>
      </c>
      <c r="D135" s="11">
        <v>0</v>
      </c>
      <c r="E135" s="105" t="s">
        <v>8</v>
      </c>
    </row>
    <row r="136" spans="1:6" x14ac:dyDescent="0.25">
      <c r="A136" s="617"/>
      <c r="B136" s="9">
        <f t="shared" si="2"/>
        <v>122</v>
      </c>
      <c r="C136" s="31" t="s">
        <v>179</v>
      </c>
      <c r="D136" s="77">
        <v>10</v>
      </c>
      <c r="E136" s="105" t="s">
        <v>8</v>
      </c>
    </row>
    <row r="137" spans="1:6" x14ac:dyDescent="0.25">
      <c r="A137" s="617"/>
      <c r="B137" s="9">
        <f t="shared" si="2"/>
        <v>123</v>
      </c>
      <c r="C137" s="31" t="s">
        <v>101</v>
      </c>
      <c r="D137" s="11">
        <v>0</v>
      </c>
      <c r="E137" s="105" t="s">
        <v>8</v>
      </c>
    </row>
    <row r="138" spans="1:6" x14ac:dyDescent="0.25">
      <c r="A138" s="617"/>
      <c r="B138" s="9">
        <f t="shared" si="2"/>
        <v>124</v>
      </c>
      <c r="C138" s="31" t="s">
        <v>180</v>
      </c>
      <c r="D138" s="61">
        <v>15</v>
      </c>
      <c r="E138" s="105" t="s">
        <v>8</v>
      </c>
    </row>
    <row r="139" spans="1:6" ht="15.75" thickBot="1" x14ac:dyDescent="0.3">
      <c r="A139" s="617"/>
      <c r="B139" s="9">
        <f t="shared" si="2"/>
        <v>125</v>
      </c>
      <c r="C139" s="31" t="s">
        <v>181</v>
      </c>
      <c r="D139" s="122">
        <v>5</v>
      </c>
      <c r="E139" s="115" t="s">
        <v>8</v>
      </c>
      <c r="F139" s="219">
        <f>COUNTIF(E140:E141,"s")</f>
        <v>1</v>
      </c>
    </row>
    <row r="140" spans="1:6" x14ac:dyDescent="0.25">
      <c r="A140" s="617"/>
      <c r="B140" s="9">
        <f t="shared" si="2"/>
        <v>126</v>
      </c>
      <c r="C140" s="36" t="s">
        <v>162</v>
      </c>
      <c r="D140" s="117">
        <v>5</v>
      </c>
      <c r="E140" s="291" t="s">
        <v>15</v>
      </c>
      <c r="F140" s="220" t="str">
        <f>IF(F139&gt;1,"ERROR, seleccionar només una S","")</f>
        <v/>
      </c>
    </row>
    <row r="141" spans="1:6" ht="30.75" thickBot="1" x14ac:dyDescent="0.3">
      <c r="A141" s="618"/>
      <c r="B141" s="9">
        <f t="shared" si="2"/>
        <v>127</v>
      </c>
      <c r="C141" s="36" t="s">
        <v>182</v>
      </c>
      <c r="D141" s="119">
        <v>10</v>
      </c>
      <c r="E141" s="293" t="s">
        <v>8</v>
      </c>
    </row>
    <row r="142" spans="1:6" x14ac:dyDescent="0.25">
      <c r="A142" s="616" t="s">
        <v>44</v>
      </c>
      <c r="B142" s="9">
        <f t="shared" si="2"/>
        <v>128</v>
      </c>
      <c r="C142" s="31" t="s">
        <v>45</v>
      </c>
      <c r="D142" s="87">
        <v>0</v>
      </c>
      <c r="E142" s="109" t="s">
        <v>8</v>
      </c>
    </row>
    <row r="143" spans="1:6" ht="15.75" thickBot="1" x14ac:dyDescent="0.3">
      <c r="A143" s="617"/>
      <c r="B143" s="9">
        <f t="shared" si="2"/>
        <v>129</v>
      </c>
      <c r="C143" s="33" t="s">
        <v>244</v>
      </c>
      <c r="D143" s="91">
        <v>5</v>
      </c>
      <c r="E143" s="105" t="s">
        <v>8</v>
      </c>
    </row>
    <row r="144" spans="1:6" x14ac:dyDescent="0.25">
      <c r="A144" s="616" t="s">
        <v>126</v>
      </c>
      <c r="B144" s="9">
        <f t="shared" si="2"/>
        <v>130</v>
      </c>
      <c r="C144" s="31" t="s">
        <v>308</v>
      </c>
      <c r="D144" s="18">
        <v>20</v>
      </c>
      <c r="E144" s="105" t="s">
        <v>8</v>
      </c>
    </row>
    <row r="145" spans="1:5" x14ac:dyDescent="0.25">
      <c r="A145" s="617"/>
      <c r="B145" s="9">
        <f t="shared" si="2"/>
        <v>131</v>
      </c>
      <c r="C145" s="31" t="s">
        <v>309</v>
      </c>
      <c r="D145" s="44">
        <v>5</v>
      </c>
      <c r="E145" s="105" t="s">
        <v>8</v>
      </c>
    </row>
    <row r="146" spans="1:5" x14ac:dyDescent="0.25">
      <c r="A146" s="617"/>
      <c r="B146" s="9">
        <f t="shared" si="2"/>
        <v>132</v>
      </c>
      <c r="C146" s="31" t="s">
        <v>46</v>
      </c>
      <c r="D146" s="11">
        <v>0</v>
      </c>
      <c r="E146" s="105" t="s">
        <v>8</v>
      </c>
    </row>
    <row r="147" spans="1:5" ht="15.75" thickBot="1" x14ac:dyDescent="0.3">
      <c r="A147" s="618"/>
      <c r="B147" s="9">
        <f t="shared" si="2"/>
        <v>133</v>
      </c>
      <c r="C147" s="31" t="s">
        <v>110</v>
      </c>
      <c r="D147" s="18">
        <v>20</v>
      </c>
      <c r="E147" s="105" t="s">
        <v>8</v>
      </c>
    </row>
    <row r="148" spans="1:5" x14ac:dyDescent="0.25">
      <c r="A148" s="604" t="s">
        <v>47</v>
      </c>
      <c r="B148" s="9">
        <f t="shared" si="2"/>
        <v>134</v>
      </c>
      <c r="C148" s="35" t="s">
        <v>203</v>
      </c>
      <c r="D148" s="13">
        <v>5</v>
      </c>
      <c r="E148" s="105" t="s">
        <v>8</v>
      </c>
    </row>
    <row r="149" spans="1:5" ht="30" x14ac:dyDescent="0.25">
      <c r="A149" s="605"/>
      <c r="B149" s="9">
        <f t="shared" si="2"/>
        <v>135</v>
      </c>
      <c r="C149" s="35" t="s">
        <v>204</v>
      </c>
      <c r="D149" s="11">
        <v>0</v>
      </c>
      <c r="E149" s="105" t="s">
        <v>8</v>
      </c>
    </row>
    <row r="150" spans="1:5" x14ac:dyDescent="0.25">
      <c r="A150" s="605"/>
      <c r="B150" s="9">
        <f t="shared" si="2"/>
        <v>136</v>
      </c>
      <c r="C150" s="35" t="s">
        <v>161</v>
      </c>
      <c r="D150" s="13">
        <v>5</v>
      </c>
      <c r="E150" s="105" t="s">
        <v>8</v>
      </c>
    </row>
    <row r="151" spans="1:5" x14ac:dyDescent="0.25">
      <c r="A151" s="605"/>
      <c r="B151" s="9">
        <f t="shared" si="2"/>
        <v>137</v>
      </c>
      <c r="C151" s="35" t="s">
        <v>48</v>
      </c>
      <c r="D151" s="13">
        <v>5</v>
      </c>
      <c r="E151" s="105" t="s">
        <v>8</v>
      </c>
    </row>
    <row r="152" spans="1:5" ht="30" x14ac:dyDescent="0.25">
      <c r="A152" s="605"/>
      <c r="B152" s="9">
        <f t="shared" si="2"/>
        <v>138</v>
      </c>
      <c r="C152" s="37" t="s">
        <v>307</v>
      </c>
      <c r="D152" s="61">
        <v>15</v>
      </c>
      <c r="E152" s="105" t="s">
        <v>8</v>
      </c>
    </row>
    <row r="153" spans="1:5" x14ac:dyDescent="0.25">
      <c r="A153" s="605"/>
      <c r="B153" s="9">
        <f t="shared" si="2"/>
        <v>139</v>
      </c>
      <c r="C153" s="35" t="s">
        <v>205</v>
      </c>
      <c r="D153" s="11">
        <v>0</v>
      </c>
      <c r="E153" s="105" t="s">
        <v>8</v>
      </c>
    </row>
    <row r="154" spans="1:5" x14ac:dyDescent="0.25">
      <c r="A154" s="605"/>
      <c r="B154" s="9">
        <f t="shared" si="2"/>
        <v>140</v>
      </c>
      <c r="C154" s="35" t="s">
        <v>102</v>
      </c>
      <c r="D154" s="13">
        <v>5</v>
      </c>
      <c r="E154" s="105" t="s">
        <v>8</v>
      </c>
    </row>
    <row r="155" spans="1:5" x14ac:dyDescent="0.25">
      <c r="A155" s="605"/>
      <c r="B155" s="9">
        <f t="shared" si="2"/>
        <v>141</v>
      </c>
      <c r="C155" s="35" t="s">
        <v>206</v>
      </c>
      <c r="D155" s="13">
        <v>5</v>
      </c>
      <c r="E155" s="105" t="s">
        <v>8</v>
      </c>
    </row>
    <row r="156" spans="1:5" ht="30.75" thickBot="1" x14ac:dyDescent="0.3">
      <c r="A156" s="606"/>
      <c r="B156" s="9">
        <f t="shared" si="2"/>
        <v>142</v>
      </c>
      <c r="C156" s="79" t="s">
        <v>207</v>
      </c>
      <c r="D156" s="13">
        <v>5</v>
      </c>
      <c r="E156" s="105" t="s">
        <v>8</v>
      </c>
    </row>
    <row r="157" spans="1:5" x14ac:dyDescent="0.25">
      <c r="A157" s="604" t="s">
        <v>20</v>
      </c>
      <c r="B157" s="9">
        <f t="shared" si="2"/>
        <v>143</v>
      </c>
      <c r="C157" s="31" t="s">
        <v>137</v>
      </c>
      <c r="D157" s="13">
        <v>5</v>
      </c>
      <c r="E157" s="105" t="s">
        <v>8</v>
      </c>
    </row>
    <row r="158" spans="1:5" ht="45" x14ac:dyDescent="0.25">
      <c r="A158" s="605"/>
      <c r="B158" s="9">
        <f t="shared" si="2"/>
        <v>144</v>
      </c>
      <c r="C158" s="35" t="s">
        <v>132</v>
      </c>
      <c r="D158" s="11">
        <v>0</v>
      </c>
      <c r="E158" s="105" t="s">
        <v>8</v>
      </c>
    </row>
    <row r="159" spans="1:5" ht="150" x14ac:dyDescent="0.25">
      <c r="A159" s="605"/>
      <c r="B159" s="9">
        <f t="shared" si="2"/>
        <v>145</v>
      </c>
      <c r="C159" s="98" t="s">
        <v>194</v>
      </c>
      <c r="D159" s="34">
        <v>0</v>
      </c>
      <c r="E159" s="105" t="s">
        <v>8</v>
      </c>
    </row>
    <row r="160" spans="1:5" x14ac:dyDescent="0.25">
      <c r="A160" s="605"/>
      <c r="B160" s="9">
        <f t="shared" si="2"/>
        <v>146</v>
      </c>
      <c r="C160" s="31" t="s">
        <v>80</v>
      </c>
      <c r="D160" s="11">
        <v>0</v>
      </c>
      <c r="E160" s="105" t="s">
        <v>8</v>
      </c>
    </row>
    <row r="161" spans="1:5" ht="15.75" thickBot="1" x14ac:dyDescent="0.3">
      <c r="A161" s="606"/>
      <c r="B161" s="71">
        <f t="shared" si="2"/>
        <v>147</v>
      </c>
      <c r="C161" s="86" t="s">
        <v>103</v>
      </c>
      <c r="D161" s="38">
        <v>10</v>
      </c>
      <c r="E161" s="106" t="s">
        <v>8</v>
      </c>
    </row>
    <row r="162" spans="1:5" ht="15.75" thickBot="1" x14ac:dyDescent="0.3">
      <c r="A162" s="88"/>
      <c r="B162" s="25"/>
      <c r="C162" s="221" t="s">
        <v>278</v>
      </c>
      <c r="D162" s="222">
        <f>COUNTIF(D35:D161,"=0")</f>
        <v>77</v>
      </c>
      <c r="E162" s="4"/>
    </row>
    <row r="163" spans="1:5" ht="15.75" thickBot="1" x14ac:dyDescent="0.3">
      <c r="A163" s="88"/>
      <c r="B163" s="25"/>
      <c r="C163" s="223" t="s">
        <v>253</v>
      </c>
      <c r="D163" s="224">
        <f>COUNTIFS(D35:D161,"=0",$E$35:$E$161,"=S")</f>
        <v>77</v>
      </c>
      <c r="E163" s="4"/>
    </row>
    <row r="164" spans="1:5" ht="15.75" thickBot="1" x14ac:dyDescent="0.3">
      <c r="A164" s="88"/>
      <c r="B164" s="25"/>
      <c r="C164" s="225"/>
      <c r="D164" s="226">
        <f>D163/D162</f>
        <v>1</v>
      </c>
      <c r="E164" s="4"/>
    </row>
    <row r="165" spans="1:5" ht="15.75" thickBot="1" x14ac:dyDescent="0.3">
      <c r="A165" s="88"/>
      <c r="B165" s="25"/>
      <c r="C165" s="227"/>
      <c r="D165" s="228"/>
      <c r="E165" s="4"/>
    </row>
    <row r="166" spans="1:5" ht="30.75" thickBot="1" x14ac:dyDescent="0.3">
      <c r="A166" s="88"/>
      <c r="B166" s="25"/>
      <c r="C166" s="229" t="s">
        <v>279</v>
      </c>
      <c r="D166" s="230">
        <f>SUM(D38:D39,D41:D42,D44:D45,D52,D54,D56:D57,D63,D66,D68,D70,D75,D78,D85:D86,D91,D93:D94,D101,D103,D106,D108,D119,D123,D126,D127,D136,D138:D139,D141,D143:D145,D147:D148,D150:D157,D161)</f>
        <v>400</v>
      </c>
      <c r="E166" s="4"/>
    </row>
    <row r="167" spans="1:5" ht="15.75" thickBot="1" x14ac:dyDescent="0.3">
      <c r="A167" s="88"/>
      <c r="B167" s="25"/>
      <c r="C167" s="231" t="s">
        <v>254</v>
      </c>
      <c r="D167" s="232">
        <f>SUMIFS(D35:D161,E35:E161,"S")</f>
        <v>400</v>
      </c>
      <c r="E167" s="4"/>
    </row>
    <row r="168" spans="1:5" ht="15.75" thickBot="1" x14ac:dyDescent="0.3">
      <c r="A168" s="88"/>
      <c r="B168" s="25"/>
      <c r="C168" s="233"/>
      <c r="D168" s="226">
        <f>D167/D166</f>
        <v>1</v>
      </c>
      <c r="E168" s="4"/>
    </row>
    <row r="169" spans="1:5" ht="15.75" thickBot="1" x14ac:dyDescent="0.3">
      <c r="A169" s="88"/>
      <c r="B169" s="25"/>
      <c r="C169" s="26"/>
      <c r="D169" s="27"/>
      <c r="E169" s="3"/>
    </row>
    <row r="170" spans="1:5" ht="15.75" thickBot="1" x14ac:dyDescent="0.3">
      <c r="A170" s="585" t="s">
        <v>50</v>
      </c>
      <c r="B170" s="586"/>
      <c r="C170" s="586"/>
      <c r="D170" s="216"/>
      <c r="E170" s="217"/>
    </row>
    <row r="171" spans="1:5" ht="30" x14ac:dyDescent="0.25">
      <c r="A171" s="607" t="s">
        <v>116</v>
      </c>
      <c r="B171" s="18">
        <f>B161+1</f>
        <v>148</v>
      </c>
      <c r="C171" s="108" t="s">
        <v>117</v>
      </c>
      <c r="D171" s="73">
        <v>0</v>
      </c>
      <c r="E171" s="104" t="s">
        <v>8</v>
      </c>
    </row>
    <row r="172" spans="1:5" ht="30" x14ac:dyDescent="0.25">
      <c r="A172" s="607"/>
      <c r="B172" s="13">
        <f>B171+1</f>
        <v>149</v>
      </c>
      <c r="C172" s="67" t="s">
        <v>118</v>
      </c>
      <c r="D172" s="13">
        <v>5</v>
      </c>
      <c r="E172" s="105" t="s">
        <v>8</v>
      </c>
    </row>
    <row r="173" spans="1:5" ht="30" x14ac:dyDescent="0.25">
      <c r="A173" s="607"/>
      <c r="B173" s="13">
        <f t="shared" ref="B173:B197" si="3">B172+1</f>
        <v>150</v>
      </c>
      <c r="C173" s="68" t="s">
        <v>134</v>
      </c>
      <c r="D173" s="34">
        <v>0</v>
      </c>
      <c r="E173" s="105" t="s">
        <v>8</v>
      </c>
    </row>
    <row r="174" spans="1:5" ht="30" x14ac:dyDescent="0.25">
      <c r="A174" s="608"/>
      <c r="B174" s="13">
        <f t="shared" si="3"/>
        <v>151</v>
      </c>
      <c r="C174" s="68" t="s">
        <v>119</v>
      </c>
      <c r="D174" s="34">
        <v>0</v>
      </c>
      <c r="E174" s="105" t="s">
        <v>8</v>
      </c>
    </row>
    <row r="175" spans="1:5" ht="30" x14ac:dyDescent="0.25">
      <c r="A175" s="214" t="s">
        <v>153</v>
      </c>
      <c r="B175" s="13">
        <f t="shared" si="3"/>
        <v>152</v>
      </c>
      <c r="C175" s="10" t="s">
        <v>51</v>
      </c>
      <c r="D175" s="11">
        <v>0</v>
      </c>
      <c r="E175" s="105" t="s">
        <v>8</v>
      </c>
    </row>
    <row r="176" spans="1:5" ht="30" x14ac:dyDescent="0.25">
      <c r="A176" s="214" t="s">
        <v>9</v>
      </c>
      <c r="B176" s="13">
        <f t="shared" si="3"/>
        <v>153</v>
      </c>
      <c r="C176" s="23" t="s">
        <v>10</v>
      </c>
      <c r="D176" s="11">
        <v>0</v>
      </c>
      <c r="E176" s="105" t="s">
        <v>8</v>
      </c>
    </row>
    <row r="177" spans="1:6" ht="30" customHeight="1" x14ac:dyDescent="0.25">
      <c r="A177" s="609" t="s">
        <v>13</v>
      </c>
      <c r="B177" s="13">
        <f t="shared" si="3"/>
        <v>154</v>
      </c>
      <c r="C177" s="20" t="s">
        <v>52</v>
      </c>
      <c r="D177" s="11">
        <v>0</v>
      </c>
      <c r="E177" s="105" t="s">
        <v>8</v>
      </c>
    </row>
    <row r="178" spans="1:6" ht="15.75" thickBot="1" x14ac:dyDescent="0.3">
      <c r="A178" s="610"/>
      <c r="B178" s="13">
        <f t="shared" si="3"/>
        <v>155</v>
      </c>
      <c r="C178" s="35" t="s">
        <v>193</v>
      </c>
      <c r="D178" s="32">
        <v>0</v>
      </c>
      <c r="E178" s="115" t="s">
        <v>8</v>
      </c>
      <c r="F178" s="219">
        <f>COUNTIF(E179:E180,"s")</f>
        <v>1</v>
      </c>
    </row>
    <row r="179" spans="1:6" x14ac:dyDescent="0.25">
      <c r="A179" s="610"/>
      <c r="B179" s="13">
        <f t="shared" si="3"/>
        <v>156</v>
      </c>
      <c r="C179" s="36" t="s">
        <v>53</v>
      </c>
      <c r="D179" s="117">
        <v>15</v>
      </c>
      <c r="E179" s="296" t="s">
        <v>15</v>
      </c>
      <c r="F179" s="220" t="str">
        <f>IF(F178&gt;1,"ERROR, seleccionar només una S","")</f>
        <v/>
      </c>
    </row>
    <row r="180" spans="1:6" ht="15.75" thickBot="1" x14ac:dyDescent="0.3">
      <c r="A180" s="610"/>
      <c r="B180" s="13">
        <f t="shared" si="3"/>
        <v>157</v>
      </c>
      <c r="C180" s="36" t="s">
        <v>54</v>
      </c>
      <c r="D180" s="119">
        <v>20</v>
      </c>
      <c r="E180" s="298" t="s">
        <v>8</v>
      </c>
    </row>
    <row r="181" spans="1:6" x14ac:dyDescent="0.25">
      <c r="A181" s="610"/>
      <c r="B181" s="13">
        <f t="shared" si="3"/>
        <v>158</v>
      </c>
      <c r="C181" s="36" t="s">
        <v>55</v>
      </c>
      <c r="D181" s="7">
        <v>0</v>
      </c>
      <c r="E181" s="109" t="s">
        <v>8</v>
      </c>
    </row>
    <row r="182" spans="1:6" x14ac:dyDescent="0.25">
      <c r="A182" s="610"/>
      <c r="B182" s="13">
        <f t="shared" si="3"/>
        <v>159</v>
      </c>
      <c r="C182" s="19" t="s">
        <v>245</v>
      </c>
      <c r="D182" s="9">
        <v>10</v>
      </c>
      <c r="E182" s="105" t="s">
        <v>8</v>
      </c>
    </row>
    <row r="183" spans="1:6" x14ac:dyDescent="0.25">
      <c r="A183" s="610"/>
      <c r="B183" s="13">
        <f t="shared" si="3"/>
        <v>160</v>
      </c>
      <c r="C183" s="20" t="s">
        <v>152</v>
      </c>
      <c r="D183" s="84">
        <v>5</v>
      </c>
      <c r="E183" s="105" t="s">
        <v>8</v>
      </c>
    </row>
    <row r="184" spans="1:6" x14ac:dyDescent="0.25">
      <c r="A184" s="610"/>
      <c r="B184" s="13">
        <f t="shared" si="3"/>
        <v>161</v>
      </c>
      <c r="C184" s="35" t="s">
        <v>123</v>
      </c>
      <c r="D184" s="11">
        <v>0</v>
      </c>
      <c r="E184" s="105" t="s">
        <v>8</v>
      </c>
    </row>
    <row r="185" spans="1:6" x14ac:dyDescent="0.25">
      <c r="A185" s="610"/>
      <c r="B185" s="13">
        <f t="shared" si="3"/>
        <v>162</v>
      </c>
      <c r="C185" s="35" t="s">
        <v>49</v>
      </c>
      <c r="D185" s="11">
        <v>0</v>
      </c>
      <c r="E185" s="105" t="s">
        <v>8</v>
      </c>
    </row>
    <row r="186" spans="1:6" x14ac:dyDescent="0.25">
      <c r="A186" s="610"/>
      <c r="B186" s="13">
        <f t="shared" si="3"/>
        <v>163</v>
      </c>
      <c r="C186" s="20" t="s">
        <v>56</v>
      </c>
      <c r="D186" s="11">
        <v>0</v>
      </c>
      <c r="E186" s="105" t="s">
        <v>8</v>
      </c>
    </row>
    <row r="187" spans="1:6" ht="30" x14ac:dyDescent="0.25">
      <c r="A187" s="610"/>
      <c r="B187" s="13">
        <f t="shared" si="3"/>
        <v>164</v>
      </c>
      <c r="C187" s="41" t="s">
        <v>57</v>
      </c>
      <c r="D187" s="11">
        <v>0</v>
      </c>
      <c r="E187" s="105" t="s">
        <v>8</v>
      </c>
    </row>
    <row r="188" spans="1:6" x14ac:dyDescent="0.25">
      <c r="A188" s="610"/>
      <c r="B188" s="13">
        <f t="shared" si="3"/>
        <v>165</v>
      </c>
      <c r="C188" s="20" t="s">
        <v>58</v>
      </c>
      <c r="D188" s="13">
        <v>15</v>
      </c>
      <c r="E188" s="105" t="s">
        <v>8</v>
      </c>
    </row>
    <row r="189" spans="1:6" x14ac:dyDescent="0.25">
      <c r="A189" s="610"/>
      <c r="B189" s="13">
        <f t="shared" si="3"/>
        <v>166</v>
      </c>
      <c r="C189" s="35" t="s">
        <v>120</v>
      </c>
      <c r="D189" s="13">
        <v>10</v>
      </c>
      <c r="E189" s="105" t="s">
        <v>8</v>
      </c>
    </row>
    <row r="190" spans="1:6" x14ac:dyDescent="0.25">
      <c r="A190" s="610"/>
      <c r="B190" s="13">
        <f t="shared" si="3"/>
        <v>167</v>
      </c>
      <c r="C190" s="20" t="s">
        <v>59</v>
      </c>
      <c r="D190" s="11">
        <v>0</v>
      </c>
      <c r="E190" s="105" t="s">
        <v>8</v>
      </c>
    </row>
    <row r="191" spans="1:6" x14ac:dyDescent="0.25">
      <c r="A191" s="610"/>
      <c r="B191" s="13">
        <f t="shared" si="3"/>
        <v>168</v>
      </c>
      <c r="C191" s="133" t="s">
        <v>133</v>
      </c>
      <c r="D191" s="18">
        <v>5</v>
      </c>
      <c r="E191" s="105" t="s">
        <v>8</v>
      </c>
    </row>
    <row r="192" spans="1:6" x14ac:dyDescent="0.25">
      <c r="A192" s="611"/>
      <c r="B192" s="13">
        <f t="shared" si="3"/>
        <v>169</v>
      </c>
      <c r="C192" s="20" t="s">
        <v>60</v>
      </c>
      <c r="D192" s="7">
        <v>0</v>
      </c>
      <c r="E192" s="105" t="s">
        <v>8</v>
      </c>
    </row>
    <row r="193" spans="1:5" x14ac:dyDescent="0.25">
      <c r="A193" s="210"/>
      <c r="B193" s="13">
        <f t="shared" si="3"/>
        <v>170</v>
      </c>
      <c r="C193" s="20" t="s">
        <v>248</v>
      </c>
      <c r="D193" s="18">
        <v>5</v>
      </c>
      <c r="E193" s="105" t="s">
        <v>8</v>
      </c>
    </row>
    <row r="194" spans="1:5" x14ac:dyDescent="0.25">
      <c r="A194" s="210"/>
      <c r="B194" s="13">
        <f t="shared" si="3"/>
        <v>171</v>
      </c>
      <c r="C194" s="20" t="s">
        <v>249</v>
      </c>
      <c r="D194" s="18">
        <v>5</v>
      </c>
      <c r="E194" s="105" t="s">
        <v>8</v>
      </c>
    </row>
    <row r="195" spans="1:5" x14ac:dyDescent="0.25">
      <c r="A195" s="612" t="s">
        <v>20</v>
      </c>
      <c r="B195" s="13">
        <f t="shared" si="3"/>
        <v>172</v>
      </c>
      <c r="C195" s="20" t="s">
        <v>226</v>
      </c>
      <c r="D195" s="18">
        <v>5</v>
      </c>
      <c r="E195" s="105" t="s">
        <v>8</v>
      </c>
    </row>
    <row r="196" spans="1:5" x14ac:dyDescent="0.25">
      <c r="A196" s="613"/>
      <c r="B196" s="13">
        <f t="shared" si="3"/>
        <v>173</v>
      </c>
      <c r="C196" s="20" t="s">
        <v>61</v>
      </c>
      <c r="D196" s="11">
        <v>0</v>
      </c>
      <c r="E196" s="105" t="s">
        <v>8</v>
      </c>
    </row>
    <row r="197" spans="1:5" ht="15.75" thickBot="1" x14ac:dyDescent="0.3">
      <c r="A197" s="614"/>
      <c r="B197" s="38">
        <f t="shared" si="3"/>
        <v>174</v>
      </c>
      <c r="C197" s="97" t="s">
        <v>183</v>
      </c>
      <c r="D197" s="24">
        <v>5</v>
      </c>
      <c r="E197" s="106" t="s">
        <v>8</v>
      </c>
    </row>
    <row r="198" spans="1:5" ht="15.75" thickBot="1" x14ac:dyDescent="0.3">
      <c r="A198" s="88"/>
      <c r="B198" s="25"/>
      <c r="C198" s="221" t="s">
        <v>280</v>
      </c>
      <c r="D198" s="222">
        <f>COUNTIF(D171:D197,"=0")</f>
        <v>15</v>
      </c>
      <c r="E198" s="4"/>
    </row>
    <row r="199" spans="1:5" ht="15.75" thickBot="1" x14ac:dyDescent="0.3">
      <c r="A199" s="88"/>
      <c r="B199" s="25"/>
      <c r="C199" s="223" t="s">
        <v>255</v>
      </c>
      <c r="D199" s="224">
        <f>COUNTIFS(D171:D197,"=0",$E$171:$E$197,"=S")</f>
        <v>15</v>
      </c>
      <c r="E199" s="4"/>
    </row>
    <row r="200" spans="1:5" ht="15.75" thickBot="1" x14ac:dyDescent="0.3">
      <c r="A200" s="88"/>
      <c r="B200" s="25"/>
      <c r="C200" s="225"/>
      <c r="D200" s="226">
        <f>D199/D198</f>
        <v>1</v>
      </c>
      <c r="E200" s="4"/>
    </row>
    <row r="201" spans="1:5" ht="15.75" thickBot="1" x14ac:dyDescent="0.3">
      <c r="A201" s="88"/>
      <c r="B201" s="25"/>
      <c r="C201" s="227"/>
      <c r="D201" s="228"/>
      <c r="E201" s="4"/>
    </row>
    <row r="202" spans="1:5" ht="15.75" thickBot="1" x14ac:dyDescent="0.3">
      <c r="A202" s="88"/>
      <c r="B202" s="25"/>
      <c r="C202" s="229" t="s">
        <v>281</v>
      </c>
      <c r="D202" s="230">
        <f>SUM(D172,D180,D182:D183,D188:D189,D191,D193:D195,D197)</f>
        <v>90</v>
      </c>
      <c r="E202" s="4"/>
    </row>
    <row r="203" spans="1:5" ht="15.75" thickBot="1" x14ac:dyDescent="0.3">
      <c r="A203" s="88"/>
      <c r="B203" s="25"/>
      <c r="C203" s="231" t="s">
        <v>256</v>
      </c>
      <c r="D203" s="232">
        <f>SUMIFS(D171:D197,E171:E197,"S")</f>
        <v>90</v>
      </c>
      <c r="E203" s="4"/>
    </row>
    <row r="204" spans="1:5" ht="15.75" thickBot="1" x14ac:dyDescent="0.3">
      <c r="A204" s="88"/>
      <c r="B204" s="25"/>
      <c r="C204" s="233"/>
      <c r="D204" s="226">
        <f>D203/D202</f>
        <v>1</v>
      </c>
      <c r="E204" s="4"/>
    </row>
    <row r="205" spans="1:5" ht="15.75" thickBot="1" x14ac:dyDescent="0.3">
      <c r="A205" s="88"/>
      <c r="B205" s="25"/>
      <c r="C205" s="26"/>
      <c r="D205" s="27"/>
      <c r="E205" s="3"/>
    </row>
    <row r="206" spans="1:5" ht="15.75" thickBot="1" x14ac:dyDescent="0.3">
      <c r="A206" s="585" t="s">
        <v>62</v>
      </c>
      <c r="B206" s="586"/>
      <c r="C206" s="586"/>
      <c r="D206" s="216"/>
      <c r="E206" s="217"/>
    </row>
    <row r="207" spans="1:5" ht="30" x14ac:dyDescent="0.25">
      <c r="A207" s="595" t="s">
        <v>154</v>
      </c>
      <c r="B207" s="5">
        <f>B197+1</f>
        <v>175</v>
      </c>
      <c r="C207" s="42" t="s">
        <v>63</v>
      </c>
      <c r="D207" s="18">
        <v>5</v>
      </c>
      <c r="E207" s="105" t="s">
        <v>8</v>
      </c>
    </row>
    <row r="208" spans="1:5" ht="30" x14ac:dyDescent="0.25">
      <c r="A208" s="595"/>
      <c r="B208" s="9">
        <f>B207+1</f>
        <v>176</v>
      </c>
      <c r="C208" s="20" t="s">
        <v>72</v>
      </c>
      <c r="D208" s="45">
        <v>10</v>
      </c>
      <c r="E208" s="105" t="s">
        <v>8</v>
      </c>
    </row>
    <row r="209" spans="1:5" x14ac:dyDescent="0.25">
      <c r="A209" s="595"/>
      <c r="B209" s="9">
        <f t="shared" ref="B209:B214" si="4">B208+1</f>
        <v>177</v>
      </c>
      <c r="C209" s="20" t="s">
        <v>65</v>
      </c>
      <c r="D209" s="45">
        <v>10</v>
      </c>
      <c r="E209" s="105" t="s">
        <v>8</v>
      </c>
    </row>
    <row r="210" spans="1:5" x14ac:dyDescent="0.25">
      <c r="A210" s="595"/>
      <c r="B210" s="9">
        <f t="shared" si="4"/>
        <v>178</v>
      </c>
      <c r="C210" s="20" t="s">
        <v>73</v>
      </c>
      <c r="D210" s="45">
        <v>10</v>
      </c>
      <c r="E210" s="105" t="s">
        <v>8</v>
      </c>
    </row>
    <row r="211" spans="1:5" x14ac:dyDescent="0.25">
      <c r="A211" s="595"/>
      <c r="B211" s="9">
        <f t="shared" si="4"/>
        <v>179</v>
      </c>
      <c r="C211" s="20" t="s">
        <v>74</v>
      </c>
      <c r="D211" s="45">
        <v>20</v>
      </c>
      <c r="E211" s="105" t="s">
        <v>8</v>
      </c>
    </row>
    <row r="212" spans="1:5" x14ac:dyDescent="0.25">
      <c r="A212" s="595"/>
      <c r="B212" s="9">
        <f t="shared" si="4"/>
        <v>180</v>
      </c>
      <c r="C212" s="20" t="s">
        <v>75</v>
      </c>
      <c r="D212" s="45">
        <v>20</v>
      </c>
      <c r="E212" s="105" t="s">
        <v>8</v>
      </c>
    </row>
    <row r="213" spans="1:5" ht="17.25" x14ac:dyDescent="0.25">
      <c r="A213" s="595"/>
      <c r="B213" s="9">
        <f t="shared" si="4"/>
        <v>181</v>
      </c>
      <c r="C213" s="20" t="s">
        <v>76</v>
      </c>
      <c r="D213" s="45">
        <v>10</v>
      </c>
      <c r="E213" s="105" t="s">
        <v>8</v>
      </c>
    </row>
    <row r="214" spans="1:5" x14ac:dyDescent="0.25">
      <c r="A214" s="595"/>
      <c r="B214" s="111">
        <f t="shared" si="4"/>
        <v>182</v>
      </c>
      <c r="C214" s="112" t="s">
        <v>66</v>
      </c>
      <c r="D214" s="114">
        <v>10</v>
      </c>
      <c r="E214" s="115" t="s">
        <v>8</v>
      </c>
    </row>
    <row r="215" spans="1:5" ht="15.75" thickBot="1" x14ac:dyDescent="0.3">
      <c r="A215" s="242" t="s">
        <v>20</v>
      </c>
      <c r="B215" s="24">
        <f>B214+1</f>
        <v>183</v>
      </c>
      <c r="C215" s="47" t="s">
        <v>64</v>
      </c>
      <c r="D215" s="48">
        <v>5</v>
      </c>
      <c r="E215" s="106" t="s">
        <v>8</v>
      </c>
    </row>
    <row r="216" spans="1:5" ht="15.75" thickBot="1" x14ac:dyDescent="0.3">
      <c r="A216" s="88"/>
      <c r="B216" s="25"/>
      <c r="C216" s="221" t="s">
        <v>282</v>
      </c>
      <c r="D216" s="222">
        <f>COUNTIF(D207:D215,"=0")</f>
        <v>0</v>
      </c>
      <c r="E216" s="4"/>
    </row>
    <row r="217" spans="1:5" ht="15.75" thickBot="1" x14ac:dyDescent="0.3">
      <c r="A217" s="88"/>
      <c r="B217" s="25"/>
      <c r="C217" s="223" t="s">
        <v>257</v>
      </c>
      <c r="D217" s="224">
        <f>COUNTIFS(D207:D215,"=0",$E$207:$E$215,"=S")</f>
        <v>0</v>
      </c>
      <c r="E217" s="4"/>
    </row>
    <row r="218" spans="1:5" ht="15.75" thickBot="1" x14ac:dyDescent="0.3">
      <c r="A218" s="88"/>
      <c r="B218" s="25"/>
      <c r="C218" s="225"/>
      <c r="D218" s="226" t="str">
        <f>IF(D216=0,"",D217/D216)</f>
        <v/>
      </c>
      <c r="E218" s="4"/>
    </row>
    <row r="219" spans="1:5" ht="15.75" thickBot="1" x14ac:dyDescent="0.3">
      <c r="A219" s="88"/>
      <c r="B219" s="25"/>
      <c r="C219" s="227"/>
      <c r="D219" s="228"/>
      <c r="E219" s="4"/>
    </row>
    <row r="220" spans="1:5" ht="15.75" thickBot="1" x14ac:dyDescent="0.3">
      <c r="A220" s="88"/>
      <c r="B220" s="25"/>
      <c r="C220" s="229" t="s">
        <v>283</v>
      </c>
      <c r="D220" s="230">
        <f>SUM(D207:D215)</f>
        <v>100</v>
      </c>
      <c r="E220" s="4"/>
    </row>
    <row r="221" spans="1:5" ht="15.75" thickBot="1" x14ac:dyDescent="0.3">
      <c r="A221" s="88"/>
      <c r="B221" s="25"/>
      <c r="C221" s="231" t="s">
        <v>259</v>
      </c>
      <c r="D221" s="232">
        <f>SUMIFS(D207:D215,E207:E215,"S")</f>
        <v>100</v>
      </c>
      <c r="E221" s="4"/>
    </row>
    <row r="222" spans="1:5" ht="15.75" thickBot="1" x14ac:dyDescent="0.3">
      <c r="A222" s="88"/>
      <c r="B222" s="25"/>
      <c r="C222" s="233"/>
      <c r="D222" s="226">
        <f>IF(D220=0,"",D221/D220)</f>
        <v>1</v>
      </c>
      <c r="E222" s="4"/>
    </row>
    <row r="223" spans="1:5" ht="15.75" thickBot="1" x14ac:dyDescent="0.3">
      <c r="A223" s="134"/>
      <c r="B223" s="135"/>
      <c r="C223" s="136"/>
      <c r="D223" s="92"/>
      <c r="E223" s="3"/>
    </row>
    <row r="224" spans="1:5" ht="15.75" customHeight="1" thickBot="1" x14ac:dyDescent="0.3">
      <c r="A224" s="585" t="s">
        <v>124</v>
      </c>
      <c r="B224" s="586"/>
      <c r="C224" s="586"/>
      <c r="D224" s="216"/>
      <c r="E224" s="217"/>
    </row>
    <row r="225" spans="1:5" ht="30" x14ac:dyDescent="0.25">
      <c r="A225" s="595"/>
      <c r="B225" s="5">
        <f>B215+1</f>
        <v>184</v>
      </c>
      <c r="C225" s="42" t="s">
        <v>77</v>
      </c>
      <c r="D225" s="8">
        <v>0</v>
      </c>
      <c r="E225" s="104" t="s">
        <v>8</v>
      </c>
    </row>
    <row r="226" spans="1:5" ht="60" x14ac:dyDescent="0.25">
      <c r="A226" s="595"/>
      <c r="B226" s="9">
        <f>B225+1</f>
        <v>185</v>
      </c>
      <c r="C226" s="20" t="s">
        <v>167</v>
      </c>
      <c r="D226" s="12">
        <v>0</v>
      </c>
      <c r="E226" s="105" t="s">
        <v>8</v>
      </c>
    </row>
    <row r="227" spans="1:5" ht="30" x14ac:dyDescent="0.25">
      <c r="A227" s="595"/>
      <c r="B227" s="9">
        <f t="shared" ref="B227:B228" si="5">B226+1</f>
        <v>186</v>
      </c>
      <c r="C227" s="20" t="s">
        <v>67</v>
      </c>
      <c r="D227" s="14">
        <v>20</v>
      </c>
      <c r="E227" s="105" t="s">
        <v>8</v>
      </c>
    </row>
    <row r="228" spans="1:5" ht="30" x14ac:dyDescent="0.25">
      <c r="A228" s="595"/>
      <c r="B228" s="9">
        <f t="shared" si="5"/>
        <v>187</v>
      </c>
      <c r="C228" s="20" t="s">
        <v>166</v>
      </c>
      <c r="D228" s="12">
        <v>0</v>
      </c>
      <c r="E228" s="105" t="s">
        <v>8</v>
      </c>
    </row>
    <row r="229" spans="1:5" ht="15.75" thickBot="1" x14ac:dyDescent="0.3">
      <c r="A229" s="596"/>
      <c r="B229" s="24">
        <f>B228+1</f>
        <v>188</v>
      </c>
      <c r="C229" s="47" t="s">
        <v>168</v>
      </c>
      <c r="D229" s="39">
        <v>5</v>
      </c>
      <c r="E229" s="106" t="s">
        <v>8</v>
      </c>
    </row>
    <row r="230" spans="1:5" ht="30.75" thickBot="1" x14ac:dyDescent="0.3">
      <c r="A230" s="88"/>
      <c r="B230" s="25"/>
      <c r="C230" s="221" t="s">
        <v>284</v>
      </c>
      <c r="D230" s="222">
        <f>COUNTIF(D225:D229,"=0")</f>
        <v>3</v>
      </c>
      <c r="E230" s="4"/>
    </row>
    <row r="231" spans="1:5" ht="15.75" thickBot="1" x14ac:dyDescent="0.3">
      <c r="A231" s="88"/>
      <c r="B231" s="25"/>
      <c r="C231" s="223" t="s">
        <v>260</v>
      </c>
      <c r="D231" s="224">
        <f>COUNTIFS(D225:D229,"=0",$E$225:$E$229,"=S")</f>
        <v>3</v>
      </c>
      <c r="E231" s="4"/>
    </row>
    <row r="232" spans="1:5" ht="15.75" thickBot="1" x14ac:dyDescent="0.3">
      <c r="A232" s="88"/>
      <c r="B232" s="25"/>
      <c r="C232" s="225"/>
      <c r="D232" s="226">
        <f>D231/D230</f>
        <v>1</v>
      </c>
      <c r="E232" s="4"/>
    </row>
    <row r="233" spans="1:5" ht="15.75" thickBot="1" x14ac:dyDescent="0.3">
      <c r="A233" s="88"/>
      <c r="B233" s="25"/>
      <c r="C233" s="227"/>
      <c r="D233" s="228"/>
      <c r="E233" s="4"/>
    </row>
    <row r="234" spans="1:5" ht="30.75" thickBot="1" x14ac:dyDescent="0.3">
      <c r="A234" s="88"/>
      <c r="B234" s="25"/>
      <c r="C234" s="229" t="s">
        <v>285</v>
      </c>
      <c r="D234" s="230">
        <f>SUM(D227,D229)</f>
        <v>25</v>
      </c>
      <c r="E234" s="4"/>
    </row>
    <row r="235" spans="1:5" ht="15.75" thickBot="1" x14ac:dyDescent="0.3">
      <c r="A235" s="88"/>
      <c r="B235" s="25"/>
      <c r="C235" s="231" t="s">
        <v>261</v>
      </c>
      <c r="D235" s="232">
        <f>SUMIFS(D225:D229,E225:E229,"S")</f>
        <v>25</v>
      </c>
      <c r="E235" s="4"/>
    </row>
    <row r="236" spans="1:5" ht="15.75" thickBot="1" x14ac:dyDescent="0.3">
      <c r="A236" s="88"/>
      <c r="B236" s="25"/>
      <c r="C236" s="233"/>
      <c r="D236" s="226">
        <f>D235/D234</f>
        <v>1</v>
      </c>
      <c r="E236" s="4"/>
    </row>
    <row r="237" spans="1:5" ht="15.75" thickBot="1" x14ac:dyDescent="0.3">
      <c r="A237" s="54"/>
      <c r="B237" s="28"/>
      <c r="C237" s="55"/>
      <c r="D237" s="56"/>
      <c r="E237" s="3"/>
    </row>
    <row r="238" spans="1:5" ht="15.75" customHeight="1" thickBot="1" x14ac:dyDescent="0.3">
      <c r="A238" s="585" t="s">
        <v>258</v>
      </c>
      <c r="B238" s="586"/>
      <c r="C238" s="586"/>
      <c r="D238" s="216"/>
      <c r="E238" s="217"/>
    </row>
    <row r="239" spans="1:5" ht="15.75" thickBot="1" x14ac:dyDescent="0.3">
      <c r="A239" s="622" t="s">
        <v>262</v>
      </c>
      <c r="B239" s="623"/>
      <c r="C239" s="623"/>
      <c r="D239" s="207"/>
      <c r="E239" s="110" t="s">
        <v>8</v>
      </c>
    </row>
    <row r="240" spans="1:5" x14ac:dyDescent="0.25">
      <c r="A240" s="599" t="s">
        <v>79</v>
      </c>
      <c r="B240" s="138">
        <f>B229+1</f>
        <v>189</v>
      </c>
      <c r="C240" s="190" t="s">
        <v>228</v>
      </c>
      <c r="D240" s="75">
        <v>0</v>
      </c>
      <c r="E240" s="109" t="s">
        <v>8</v>
      </c>
    </row>
    <row r="241" spans="1:5" ht="45" x14ac:dyDescent="0.25">
      <c r="A241" s="600"/>
      <c r="B241" s="140">
        <f>B240+1</f>
        <v>190</v>
      </c>
      <c r="C241" s="191" t="s">
        <v>230</v>
      </c>
      <c r="D241" s="75">
        <v>0</v>
      </c>
      <c r="E241" s="105" t="s">
        <v>8</v>
      </c>
    </row>
    <row r="242" spans="1:5" ht="45" x14ac:dyDescent="0.25">
      <c r="A242" s="600"/>
      <c r="B242" s="140">
        <f t="shared" ref="B242:B244" si="6">B241+1</f>
        <v>191</v>
      </c>
      <c r="C242" s="76" t="s">
        <v>227</v>
      </c>
      <c r="D242" s="70">
        <v>0</v>
      </c>
      <c r="E242" s="105" t="s">
        <v>8</v>
      </c>
    </row>
    <row r="243" spans="1:5" ht="30" x14ac:dyDescent="0.25">
      <c r="A243" s="600"/>
      <c r="B243" s="140">
        <f t="shared" si="6"/>
        <v>192</v>
      </c>
      <c r="C243" s="94" t="s">
        <v>169</v>
      </c>
      <c r="D243" s="70">
        <v>0</v>
      </c>
      <c r="E243" s="105" t="s">
        <v>8</v>
      </c>
    </row>
    <row r="244" spans="1:5" ht="30.75" thickBot="1" x14ac:dyDescent="0.3">
      <c r="A244" s="601"/>
      <c r="B244" s="140">
        <f t="shared" si="6"/>
        <v>193</v>
      </c>
      <c r="C244" s="173" t="s">
        <v>174</v>
      </c>
      <c r="D244" s="43">
        <v>0</v>
      </c>
      <c r="E244" s="115" t="s">
        <v>8</v>
      </c>
    </row>
    <row r="245" spans="1:5" ht="15.75" thickBot="1" x14ac:dyDescent="0.3">
      <c r="A245" s="583" t="s">
        <v>263</v>
      </c>
      <c r="B245" s="584"/>
      <c r="C245" s="584"/>
      <c r="D245" s="205"/>
      <c r="E245" s="110" t="s">
        <v>8</v>
      </c>
    </row>
    <row r="246" spans="1:5" ht="30.75" thickBot="1" x14ac:dyDescent="0.3">
      <c r="A246" s="602" t="s">
        <v>109</v>
      </c>
      <c r="B246" s="140">
        <f>B244+1</f>
        <v>194</v>
      </c>
      <c r="C246" s="192" t="s">
        <v>229</v>
      </c>
      <c r="D246" s="95">
        <v>0</v>
      </c>
      <c r="E246" s="109" t="s">
        <v>8</v>
      </c>
    </row>
    <row r="247" spans="1:5" ht="30.75" thickBot="1" x14ac:dyDescent="0.3">
      <c r="A247" s="603"/>
      <c r="B247" s="175">
        <f>B246+1</f>
        <v>195</v>
      </c>
      <c r="C247" s="176" t="s">
        <v>169</v>
      </c>
      <c r="D247" s="72">
        <v>0</v>
      </c>
      <c r="E247" s="106" t="s">
        <v>8</v>
      </c>
    </row>
    <row r="248" spans="1:5" ht="15.75" thickBot="1" x14ac:dyDescent="0.3">
      <c r="A248" s="88"/>
      <c r="B248" s="88"/>
      <c r="C248" s="221" t="s">
        <v>264</v>
      </c>
      <c r="D248" s="222">
        <f>IF(E239="S",COUNTIF(D240:D244,"=0"),"NO APLICA")</f>
        <v>5</v>
      </c>
      <c r="E248" s="4"/>
    </row>
    <row r="249" spans="1:5" ht="15.75" thickBot="1" x14ac:dyDescent="0.3">
      <c r="A249" s="88"/>
      <c r="B249" s="88"/>
      <c r="C249" s="223" t="s">
        <v>266</v>
      </c>
      <c r="D249" s="224">
        <f>IF(E239="s",COUNTIFS(D240:D244,"=0",$E$240:$E$244,"=S"),"NO APLICA")</f>
        <v>5</v>
      </c>
      <c r="E249" s="4"/>
    </row>
    <row r="250" spans="1:5" ht="15.75" thickBot="1" x14ac:dyDescent="0.3">
      <c r="A250" s="88"/>
      <c r="B250" s="88"/>
      <c r="C250" s="225"/>
      <c r="D250" s="226">
        <f>IF(D248="NO APLICA","",D249/D248)</f>
        <v>1</v>
      </c>
      <c r="E250" s="4"/>
    </row>
    <row r="251" spans="1:5" ht="15.75" thickBot="1" x14ac:dyDescent="0.3">
      <c r="A251" s="88"/>
      <c r="B251" s="88"/>
      <c r="C251" s="227"/>
      <c r="D251" s="228"/>
      <c r="E251" s="4"/>
    </row>
    <row r="252" spans="1:5" ht="15.75" thickBot="1" x14ac:dyDescent="0.3">
      <c r="A252" s="88"/>
      <c r="B252" s="88"/>
      <c r="C252" s="221" t="s">
        <v>265</v>
      </c>
      <c r="D252" s="222">
        <f>IF(E245="s",COUNTIF(D246:D247,"=0"),"NO APLICA")</f>
        <v>2</v>
      </c>
      <c r="E252" s="4"/>
    </row>
    <row r="253" spans="1:5" ht="15.75" thickBot="1" x14ac:dyDescent="0.3">
      <c r="A253" s="88"/>
      <c r="B253" s="88"/>
      <c r="C253" s="223" t="s">
        <v>267</v>
      </c>
      <c r="D253" s="224">
        <f>IF(E245="s",COUNTIFS(D246:D247,"=0",$E$246:$E$247,"=S"),"NO APLICA")</f>
        <v>2</v>
      </c>
      <c r="E253" s="4"/>
    </row>
    <row r="254" spans="1:5" ht="15.75" thickBot="1" x14ac:dyDescent="0.3">
      <c r="A254" s="88"/>
      <c r="B254" s="88"/>
      <c r="C254" s="225"/>
      <c r="D254" s="226">
        <f>IF(D252="NO APLICA","",D253/D252)</f>
        <v>1</v>
      </c>
      <c r="E254" s="4"/>
    </row>
    <row r="255" spans="1:5" ht="15.75" thickBot="1" x14ac:dyDescent="0.3">
      <c r="A255" s="145"/>
      <c r="B255" s="145"/>
      <c r="C255" s="58"/>
      <c r="D255" s="59"/>
      <c r="E255" s="3"/>
    </row>
    <row r="256" spans="1:5" ht="15.75" customHeight="1" thickBot="1" x14ac:dyDescent="0.3">
      <c r="A256" s="585" t="s">
        <v>125</v>
      </c>
      <c r="B256" s="586"/>
      <c r="C256" s="586"/>
      <c r="D256" s="216"/>
      <c r="E256" s="217"/>
    </row>
    <row r="257" spans="1:5" ht="15.75" thickBot="1" x14ac:dyDescent="0.3">
      <c r="A257" s="583" t="s">
        <v>313</v>
      </c>
      <c r="B257" s="584"/>
      <c r="C257" s="584"/>
      <c r="D257" s="584"/>
      <c r="E257" s="110" t="s">
        <v>8</v>
      </c>
    </row>
    <row r="258" spans="1:5" ht="30" x14ac:dyDescent="0.25">
      <c r="A258" s="597"/>
      <c r="B258" s="140">
        <f>B247+1</f>
        <v>196</v>
      </c>
      <c r="C258" s="74" t="s">
        <v>107</v>
      </c>
      <c r="D258" s="75">
        <v>0</v>
      </c>
      <c r="E258" s="109" t="s">
        <v>8</v>
      </c>
    </row>
    <row r="259" spans="1:5" ht="30" x14ac:dyDescent="0.25">
      <c r="A259" s="597"/>
      <c r="B259" s="146">
        <f>B258+1</f>
        <v>197</v>
      </c>
      <c r="C259" s="57" t="s">
        <v>108</v>
      </c>
      <c r="D259" s="70">
        <v>0</v>
      </c>
      <c r="E259" s="105" t="s">
        <v>8</v>
      </c>
    </row>
    <row r="260" spans="1:5" ht="30" x14ac:dyDescent="0.25">
      <c r="A260" s="597"/>
      <c r="B260" s="146">
        <f>B259+1</f>
        <v>198</v>
      </c>
      <c r="C260" s="57" t="s">
        <v>184</v>
      </c>
      <c r="D260" s="70">
        <v>0</v>
      </c>
      <c r="E260" s="105" t="s">
        <v>8</v>
      </c>
    </row>
    <row r="261" spans="1:5" ht="60.75" thickBot="1" x14ac:dyDescent="0.3">
      <c r="A261" s="598"/>
      <c r="B261" s="147">
        <f>B260+1</f>
        <v>199</v>
      </c>
      <c r="C261" s="193" t="s">
        <v>231</v>
      </c>
      <c r="D261" s="72">
        <v>0</v>
      </c>
      <c r="E261" s="106" t="s">
        <v>8</v>
      </c>
    </row>
    <row r="262" spans="1:5" ht="15.75" thickBot="1" x14ac:dyDescent="0.3">
      <c r="A262" s="88"/>
      <c r="B262" s="25"/>
      <c r="C262" s="221" t="s">
        <v>286</v>
      </c>
      <c r="D262" s="222">
        <f>IF(E257="S",COUNTIF(D258:D261,"=0"),"NO APLICA")</f>
        <v>4</v>
      </c>
      <c r="E262" s="4"/>
    </row>
    <row r="263" spans="1:5" ht="15.75" thickBot="1" x14ac:dyDescent="0.3">
      <c r="A263" s="88"/>
      <c r="B263" s="25"/>
      <c r="C263" s="223" t="s">
        <v>268</v>
      </c>
      <c r="D263" s="224">
        <f>IF(E257="s",COUNTIFS(D258:D261,"=0",$E$258:$E$261,"=S"),"NO APLICA")</f>
        <v>4</v>
      </c>
      <c r="E263" s="4"/>
    </row>
    <row r="264" spans="1:5" ht="15.75" thickBot="1" x14ac:dyDescent="0.3">
      <c r="A264" s="88"/>
      <c r="B264" s="25"/>
      <c r="C264" s="225"/>
      <c r="D264" s="226">
        <f>IF(D262="NO APLICA","",D263/D262)</f>
        <v>1</v>
      </c>
      <c r="E264" s="4"/>
    </row>
    <row r="265" spans="1:5" ht="15.75" thickBot="1" x14ac:dyDescent="0.3">
      <c r="A265" s="88"/>
      <c r="B265" s="25"/>
      <c r="C265" s="26"/>
      <c r="D265" s="27"/>
      <c r="E265" s="4"/>
    </row>
    <row r="266" spans="1:5" ht="15.75" customHeight="1" thickBot="1" x14ac:dyDescent="0.3">
      <c r="A266" s="585" t="s">
        <v>138</v>
      </c>
      <c r="B266" s="586"/>
      <c r="C266" s="586"/>
      <c r="D266" s="216"/>
      <c r="E266" s="217"/>
    </row>
    <row r="267" spans="1:5" ht="15.75" thickBot="1" x14ac:dyDescent="0.3">
      <c r="A267" s="587" t="s">
        <v>314</v>
      </c>
      <c r="B267" s="588"/>
      <c r="C267" s="584"/>
      <c r="D267" s="205"/>
      <c r="E267" s="110" t="s">
        <v>8</v>
      </c>
    </row>
    <row r="268" spans="1:5" ht="45.75" thickBot="1" x14ac:dyDescent="0.3">
      <c r="A268" s="96"/>
      <c r="B268" s="150">
        <f>B261+1</f>
        <v>200</v>
      </c>
      <c r="C268" s="81" t="s">
        <v>139</v>
      </c>
      <c r="D268" s="80">
        <v>0</v>
      </c>
      <c r="E268" s="116" t="s">
        <v>8</v>
      </c>
    </row>
    <row r="269" spans="1:5" ht="15.75" thickBot="1" x14ac:dyDescent="0.3">
      <c r="A269" s="88"/>
      <c r="B269" s="25"/>
      <c r="C269" s="221" t="s">
        <v>250</v>
      </c>
      <c r="D269" s="222">
        <f>IF(E267="s",COUNTIF(D268:D268,"=0"),"NO APLICA")</f>
        <v>1</v>
      </c>
      <c r="E269" s="4"/>
    </row>
    <row r="270" spans="1:5" ht="15.75" thickBot="1" x14ac:dyDescent="0.3">
      <c r="A270" s="88"/>
      <c r="B270" s="25"/>
      <c r="C270" s="223" t="s">
        <v>269</v>
      </c>
      <c r="D270" s="224">
        <f>IF(E267="S",COUNTIFS(D268:D268,"=0",$E$268:$E$268,"=S"),"NO APLICA")</f>
        <v>1</v>
      </c>
      <c r="E270" s="4"/>
    </row>
    <row r="271" spans="1:5" ht="15.75" thickBot="1" x14ac:dyDescent="0.3">
      <c r="A271" s="88"/>
      <c r="B271" s="25"/>
      <c r="C271" s="225"/>
      <c r="D271" s="226">
        <f>IF(D269="NO APLICA","",D270/D269)</f>
        <v>1</v>
      </c>
      <c r="E271" s="4"/>
    </row>
    <row r="274" spans="2:8" ht="21" x14ac:dyDescent="0.35">
      <c r="B274" s="578" t="s">
        <v>270</v>
      </c>
      <c r="C274" s="578"/>
      <c r="D274" s="578"/>
      <c r="E274" s="244"/>
      <c r="F274" s="220"/>
      <c r="G274" s="220"/>
      <c r="H274" s="220"/>
    </row>
    <row r="275" spans="2:8" ht="15.75" thickBot="1" x14ac:dyDescent="0.3">
      <c r="B275" s="245"/>
      <c r="C275" s="236"/>
      <c r="D275" s="246"/>
      <c r="E275" s="189"/>
      <c r="F275" s="189"/>
      <c r="G275" s="189"/>
      <c r="H275" s="189"/>
    </row>
    <row r="276" spans="2:8" ht="15.75" thickBot="1" x14ac:dyDescent="0.3">
      <c r="B276" s="247"/>
      <c r="C276" s="248" t="s">
        <v>271</v>
      </c>
      <c r="D276" s="249" t="s">
        <v>3</v>
      </c>
      <c r="E276" s="250"/>
    </row>
    <row r="277" spans="2:8" x14ac:dyDescent="0.25">
      <c r="B277" s="251" t="s">
        <v>210</v>
      </c>
      <c r="C277" s="252" t="str">
        <f>C31</f>
        <v>Punts assolits instal·lacions</v>
      </c>
      <c r="D277" s="283">
        <f>D31</f>
        <v>125</v>
      </c>
      <c r="E277" s="250"/>
    </row>
    <row r="278" spans="2:8" x14ac:dyDescent="0.25">
      <c r="B278" s="253" t="s">
        <v>211</v>
      </c>
      <c r="C278" s="254" t="str">
        <f>C167</f>
        <v>Punts assolits equipaments apartaments / estudis</v>
      </c>
      <c r="D278" s="284">
        <f>D167</f>
        <v>400</v>
      </c>
      <c r="E278" s="250"/>
    </row>
    <row r="279" spans="2:8" x14ac:dyDescent="0.25">
      <c r="B279" s="253" t="s">
        <v>212</v>
      </c>
      <c r="C279" s="254" t="str">
        <f>C203</f>
        <v>Punts assolits servei</v>
      </c>
      <c r="D279" s="284">
        <f>D203</f>
        <v>90</v>
      </c>
      <c r="E279" s="250"/>
    </row>
    <row r="280" spans="2:8" ht="15.75" thickBot="1" x14ac:dyDescent="0.3">
      <c r="B280" s="255" t="s">
        <v>213</v>
      </c>
      <c r="C280" s="254" t="str">
        <f>C221</f>
        <v>Punts assolits oci</v>
      </c>
      <c r="D280" s="284">
        <f>D221</f>
        <v>100</v>
      </c>
      <c r="E280" s="250"/>
    </row>
    <row r="281" spans="2:8" ht="15.75" thickBot="1" x14ac:dyDescent="0.3">
      <c r="B281" s="256" t="s">
        <v>214</v>
      </c>
      <c r="C281" s="254" t="str">
        <f>C235</f>
        <v>Punts assolits eines d'assegurament d'atenció al client</v>
      </c>
      <c r="D281" s="284">
        <f>D235</f>
        <v>25</v>
      </c>
      <c r="E281" s="257" t="s">
        <v>272</v>
      </c>
    </row>
    <row r="282" spans="2:8" ht="15.75" thickBot="1" x14ac:dyDescent="0.3">
      <c r="B282" s="247"/>
      <c r="C282" s="258" t="s">
        <v>273</v>
      </c>
      <c r="D282" s="259">
        <f>SUM(D277:D281)</f>
        <v>740</v>
      </c>
      <c r="E282" s="260">
        <v>300</v>
      </c>
      <c r="G282" s="261"/>
    </row>
    <row r="283" spans="2:8" ht="32.25" thickBot="1" x14ac:dyDescent="0.55000000000000004">
      <c r="B283" s="262"/>
      <c r="C283" s="263"/>
      <c r="D283" s="264" t="str">
        <f>IF(D282&lt;E282,"NO ASSOLEIX",IF(D282&gt;(E282-1),"ASSOLEIX"))</f>
        <v>ASSOLEIX</v>
      </c>
      <c r="E283" s="265"/>
      <c r="F283" s="266"/>
      <c r="H283" s="186"/>
    </row>
    <row r="284" spans="2:8" ht="15.75" thickBot="1" x14ac:dyDescent="0.3">
      <c r="B284" s="262"/>
      <c r="C284" s="263"/>
      <c r="D284" s="267"/>
      <c r="E284" s="265"/>
      <c r="F284" s="186"/>
      <c r="G284" s="186"/>
      <c r="H284" s="186"/>
    </row>
    <row r="285" spans="2:8" ht="15.75" thickBot="1" x14ac:dyDescent="0.3">
      <c r="B285" s="247"/>
      <c r="C285" s="248" t="s">
        <v>274</v>
      </c>
      <c r="D285" s="268" t="s">
        <v>275</v>
      </c>
      <c r="E285" s="269" t="s">
        <v>272</v>
      </c>
      <c r="F285" s="270"/>
      <c r="G285" s="270"/>
      <c r="H285" s="270"/>
    </row>
    <row r="286" spans="2:8" x14ac:dyDescent="0.25">
      <c r="B286" s="251" t="s">
        <v>210</v>
      </c>
      <c r="C286" s="271" t="str">
        <f>C27</f>
        <v>Ítems obligatoris assolits instal·lacions</v>
      </c>
      <c r="D286" s="287">
        <f>D27</f>
        <v>5</v>
      </c>
      <c r="E286" s="286">
        <f>D26</f>
        <v>5</v>
      </c>
      <c r="F286" s="186"/>
      <c r="G286" s="270"/>
      <c r="H286" s="186"/>
    </row>
    <row r="287" spans="2:8" x14ac:dyDescent="0.25">
      <c r="B287" s="253" t="s">
        <v>211</v>
      </c>
      <c r="C287" s="273" t="str">
        <f>C163</f>
        <v>Ítems obligatoris assolits equipaments apartaments / estudis</v>
      </c>
      <c r="D287" s="288">
        <f>D163</f>
        <v>77</v>
      </c>
      <c r="E287" s="274">
        <f>D162</f>
        <v>77</v>
      </c>
      <c r="F287" s="186"/>
      <c r="H287" s="186"/>
    </row>
    <row r="288" spans="2:8" x14ac:dyDescent="0.25">
      <c r="B288" s="253" t="s">
        <v>212</v>
      </c>
      <c r="C288" s="275" t="str">
        <f>C199</f>
        <v>Ítems obligatoris assolits servei</v>
      </c>
      <c r="D288" s="289">
        <f>D199</f>
        <v>15</v>
      </c>
      <c r="E288" s="274">
        <f>D198</f>
        <v>15</v>
      </c>
      <c r="F288" s="186"/>
      <c r="H288" s="186"/>
    </row>
    <row r="289" spans="2:8" x14ac:dyDescent="0.25">
      <c r="B289" s="255" t="s">
        <v>213</v>
      </c>
      <c r="C289" s="275" t="str">
        <f>C217</f>
        <v>Ítems obligatoris assolits oci</v>
      </c>
      <c r="D289" s="289">
        <f>D217</f>
        <v>0</v>
      </c>
      <c r="E289" s="274">
        <f>D216</f>
        <v>0</v>
      </c>
      <c r="F289" s="186"/>
      <c r="H289" s="186"/>
    </row>
    <row r="290" spans="2:8" x14ac:dyDescent="0.25">
      <c r="B290" s="272" t="s">
        <v>214</v>
      </c>
      <c r="C290" s="275" t="str">
        <f>C231</f>
        <v>Ítems obligatoris assolits eines d'assegurament d'atenció al client</v>
      </c>
      <c r="D290" s="289">
        <f>D231</f>
        <v>3</v>
      </c>
      <c r="E290" s="274">
        <f>D230</f>
        <v>3</v>
      </c>
      <c r="F290" s="186"/>
      <c r="H290" s="186"/>
    </row>
    <row r="291" spans="2:8" x14ac:dyDescent="0.25">
      <c r="B291" s="581" t="s">
        <v>215</v>
      </c>
      <c r="C291" s="275" t="str">
        <f>C249</f>
        <v>Ítems obligatoris assolits apartaments</v>
      </c>
      <c r="D291" s="289">
        <f>D249</f>
        <v>5</v>
      </c>
      <c r="E291" s="274">
        <f>D248</f>
        <v>5</v>
      </c>
      <c r="F291" s="186"/>
      <c r="H291" s="186"/>
    </row>
    <row r="292" spans="2:8" x14ac:dyDescent="0.25">
      <c r="B292" s="582"/>
      <c r="C292" s="275" t="str">
        <f>C253</f>
        <v>Ítems obligatoris assolits estudis</v>
      </c>
      <c r="D292" s="289">
        <f>D253</f>
        <v>2</v>
      </c>
      <c r="E292" s="274">
        <f>D252</f>
        <v>2</v>
      </c>
      <c r="F292" s="186"/>
      <c r="H292" s="186"/>
    </row>
    <row r="293" spans="2:8" x14ac:dyDescent="0.25">
      <c r="B293" s="272" t="s">
        <v>216</v>
      </c>
      <c r="C293" s="275" t="str">
        <f>C263</f>
        <v>Ítems obligatoris assolits lliteres i zones de pas</v>
      </c>
      <c r="D293" s="289">
        <f>D263</f>
        <v>4</v>
      </c>
      <c r="E293" s="274">
        <f>D262</f>
        <v>4</v>
      </c>
      <c r="F293" s="186"/>
      <c r="H293" s="186"/>
    </row>
    <row r="294" spans="2:8" ht="15.75" thickBot="1" x14ac:dyDescent="0.3">
      <c r="B294" s="285" t="s">
        <v>217</v>
      </c>
      <c r="C294" s="275" t="str">
        <f>C270</f>
        <v>Ítems obligatoris assolits espais sotacoberta</v>
      </c>
      <c r="D294" s="290">
        <f>D270</f>
        <v>1</v>
      </c>
      <c r="E294" s="274">
        <f>D269</f>
        <v>1</v>
      </c>
      <c r="F294" s="186"/>
      <c r="G294" s="186"/>
      <c r="H294" s="186"/>
    </row>
    <row r="295" spans="2:8" ht="15.75" thickBot="1" x14ac:dyDescent="0.3">
      <c r="B295" s="262"/>
      <c r="C295" s="276" t="s">
        <v>273</v>
      </c>
      <c r="D295" s="259">
        <f>SUM(D286:D294)</f>
        <v>112</v>
      </c>
      <c r="E295" s="277">
        <f>SUM(E286:E294)</f>
        <v>112</v>
      </c>
    </row>
    <row r="296" spans="2:8" ht="15.75" thickBot="1" x14ac:dyDescent="0.3">
      <c r="B296" s="262"/>
      <c r="C296" s="263"/>
      <c r="D296" s="264" t="str">
        <f>IF(D295&lt;E295,"NO ASSOLEIX","ASSOLEIX")</f>
        <v>ASSOLEIX</v>
      </c>
      <c r="E296" s="265"/>
      <c r="F296" s="186"/>
      <c r="G296" s="186"/>
      <c r="H296" s="186"/>
    </row>
    <row r="297" spans="2:8" x14ac:dyDescent="0.25">
      <c r="B297" s="262"/>
      <c r="C297" s="263"/>
      <c r="D297" s="267"/>
      <c r="E297" s="265"/>
      <c r="F297" s="186"/>
      <c r="G297" s="186"/>
      <c r="H297" s="186"/>
    </row>
    <row r="298" spans="2:8" x14ac:dyDescent="0.25">
      <c r="B298" s="247"/>
      <c r="C298" s="247"/>
      <c r="D298" s="247"/>
      <c r="E298" s="247"/>
    </row>
    <row r="299" spans="2:8" x14ac:dyDescent="0.25">
      <c r="B299" s="247"/>
      <c r="C299" s="278" t="s">
        <v>68</v>
      </c>
      <c r="D299" s="279"/>
      <c r="E299" s="250" t="s">
        <v>311</v>
      </c>
    </row>
    <row r="300" spans="2:8" x14ac:dyDescent="0.25">
      <c r="B300" s="247"/>
      <c r="C300" s="247"/>
      <c r="D300" s="247"/>
      <c r="E300" s="250"/>
    </row>
    <row r="301" spans="2:8" x14ac:dyDescent="0.25">
      <c r="B301" s="247"/>
      <c r="C301" s="247"/>
      <c r="D301" s="280"/>
      <c r="E301" s="250" t="s">
        <v>312</v>
      </c>
    </row>
    <row r="302" spans="2:8" ht="15.75" thickBot="1" x14ac:dyDescent="0.3">
      <c r="B302" s="247"/>
      <c r="C302" s="247"/>
      <c r="D302" s="247"/>
      <c r="E302" s="281"/>
      <c r="F302" s="281"/>
      <c r="G302" s="281"/>
    </row>
    <row r="303" spans="2:8" ht="15.75" thickBot="1" x14ac:dyDescent="0.3">
      <c r="B303" s="93"/>
      <c r="C303" s="247"/>
      <c r="D303" s="282"/>
      <c r="E303" s="579" t="s">
        <v>219</v>
      </c>
      <c r="F303" s="580"/>
      <c r="G303" s="580"/>
      <c r="H303" s="580"/>
    </row>
    <row r="304" spans="2:8" x14ac:dyDescent="0.25">
      <c r="D304"/>
    </row>
  </sheetData>
  <sheetProtection algorithmName="SHA-512" hashValue="tz8Kb9uwTTw4CtqrU7Oe1XVBhQLG3ZzoTrM+UuMEV7IsevBUs9LESanZhKmiHLqSLPgCTh9Eo9dSUm4QFEeOGg==" saltValue="e3Xvnq19Sc23vHDdlt89IA==" spinCount="100000" sheet="1" objects="1" scenarios="1"/>
  <mergeCells count="40">
    <mergeCell ref="A1:D1"/>
    <mergeCell ref="A2:D2"/>
    <mergeCell ref="A8:A9"/>
    <mergeCell ref="A11:A12"/>
    <mergeCell ref="A13:A15"/>
    <mergeCell ref="A5:C5"/>
    <mergeCell ref="A225:A229"/>
    <mergeCell ref="A239:C239"/>
    <mergeCell ref="A238:C238"/>
    <mergeCell ref="A157:A161"/>
    <mergeCell ref="A171:A174"/>
    <mergeCell ref="A177:A192"/>
    <mergeCell ref="A195:A197"/>
    <mergeCell ref="A170:C170"/>
    <mergeCell ref="A206:C206"/>
    <mergeCell ref="A224:C224"/>
    <mergeCell ref="A207:A214"/>
    <mergeCell ref="A240:A244"/>
    <mergeCell ref="A245:C245"/>
    <mergeCell ref="A246:A247"/>
    <mergeCell ref="A257:D257"/>
    <mergeCell ref="A258:A261"/>
    <mergeCell ref="A256:C256"/>
    <mergeCell ref="A148:A156"/>
    <mergeCell ref="A16:A21"/>
    <mergeCell ref="A22:A25"/>
    <mergeCell ref="A37:A73"/>
    <mergeCell ref="A74:A79"/>
    <mergeCell ref="A99:A127"/>
    <mergeCell ref="A130:A135"/>
    <mergeCell ref="A136:A141"/>
    <mergeCell ref="A142:A143"/>
    <mergeCell ref="A144:A147"/>
    <mergeCell ref="A82:A94"/>
    <mergeCell ref="A34:C34"/>
    <mergeCell ref="A266:C266"/>
    <mergeCell ref="B274:D274"/>
    <mergeCell ref="B291:B292"/>
    <mergeCell ref="E303:H303"/>
    <mergeCell ref="A267:C267"/>
  </mergeCells>
  <conditionalFormatting sqref="A37 A35:C36 A142:A160 B37:C39 A16:A25 A13:B13 B14:B25 C24:C25 C40:C41 B40:B43 B155 A3:C4 C19:C22 A6:C12 A161:C161 A207:C215 A225:C229 A258:C261 A267:C268 A26:B33 A262:B265 A169:C169 A205:C205 A223:C223 A237:C237 A255:C255 A257 A1:A2 C68 B67:B70 C70 B156:C158 B160:C160 A74 D70:D78 B71:C78 A80:A135 B83:B84 B146:C154 D146:D158 D160:D161 A195 A269:B271 F123 B79:B80 B193:B197 D43:D66 B44:C66 B159:D159 A171:D177 A239:D247 C80 B81:C82 D128:D144 B178:D192 C196:C197 D195:D197 B85:C143 C193:D194 D80:D126 E216:E223 E248:E255 D272:E273 D305:E1048576 B144:B145">
    <cfRule type="cellIs" dxfId="115" priority="59" operator="equal">
      <formula>"NO APLICA"</formula>
    </cfRule>
  </conditionalFormatting>
  <conditionalFormatting sqref="C18">
    <cfRule type="cellIs" dxfId="114" priority="58" operator="equal">
      <formula>"NO APLICA"</formula>
    </cfRule>
  </conditionalFormatting>
  <conditionalFormatting sqref="C43">
    <cfRule type="cellIs" dxfId="113" priority="57" operator="equal">
      <formula>"NO APLICA"</formula>
    </cfRule>
  </conditionalFormatting>
  <conditionalFormatting sqref="A162:B168">
    <cfRule type="cellIs" dxfId="112" priority="56" operator="equal">
      <formula>"NO APLICA"</formula>
    </cfRule>
  </conditionalFormatting>
  <conditionalFormatting sqref="A198:B204">
    <cfRule type="cellIs" dxfId="111" priority="55" operator="equal">
      <formula>"NO APLICA"</formula>
    </cfRule>
  </conditionalFormatting>
  <conditionalFormatting sqref="A216:B222">
    <cfRule type="cellIs" dxfId="110" priority="54" operator="equal">
      <formula>"NO APLICA"</formula>
    </cfRule>
  </conditionalFormatting>
  <conditionalFormatting sqref="A230:B236">
    <cfRule type="cellIs" dxfId="109" priority="53" operator="equal">
      <formula>"NO APLICA"</formula>
    </cfRule>
  </conditionalFormatting>
  <conditionalFormatting sqref="D24:D25 D35:D41 D3 D16:D22 D6:D12 D207:D215 D225:D229 D258:D261 D267:D268 D169 D205 D237 D255 D68">
    <cfRule type="cellIs" dxfId="108" priority="52" operator="equal">
      <formula>"NO APLICA"</formula>
    </cfRule>
  </conditionalFormatting>
  <conditionalFormatting sqref="D127">
    <cfRule type="cellIs" dxfId="107" priority="42" operator="equal">
      <formula>"NO APLICA"</formula>
    </cfRule>
  </conditionalFormatting>
  <conditionalFormatting sqref="E26:E33 E269:E271 E162:E169 E198:E205 E230:E237 E262:E265">
    <cfRule type="cellIs" dxfId="106" priority="22" operator="equal">
      <formula>"NO APLICA"</formula>
    </cfRule>
  </conditionalFormatting>
  <conditionalFormatting sqref="E6 E207:E215">
    <cfRule type="cellIs" dxfId="105" priority="21" operator="equal">
      <formula>"N"</formula>
    </cfRule>
  </conditionalFormatting>
  <conditionalFormatting sqref="E7">
    <cfRule type="cellIs" dxfId="104" priority="12" operator="equal">
      <formula>"N"</formula>
    </cfRule>
  </conditionalFormatting>
  <conditionalFormatting sqref="E8:E25">
    <cfRule type="cellIs" dxfId="103" priority="11" operator="equal">
      <formula>"N"</formula>
    </cfRule>
  </conditionalFormatting>
  <conditionalFormatting sqref="E35:E161">
    <cfRule type="cellIs" dxfId="102" priority="10" operator="equal">
      <formula>"N"</formula>
    </cfRule>
  </conditionalFormatting>
  <conditionalFormatting sqref="E171:E197">
    <cfRule type="cellIs" dxfId="101" priority="9" operator="equal">
      <formula>"N"</formula>
    </cfRule>
  </conditionalFormatting>
  <conditionalFormatting sqref="E225:E229">
    <cfRule type="cellIs" dxfId="100" priority="7" operator="equal">
      <formula>"N"</formula>
    </cfRule>
  </conditionalFormatting>
  <conditionalFormatting sqref="E239:E247">
    <cfRule type="cellIs" dxfId="99" priority="6" operator="equal">
      <formula>"N"</formula>
    </cfRule>
  </conditionalFormatting>
  <conditionalFormatting sqref="E257:E261">
    <cfRule type="cellIs" dxfId="98" priority="5" operator="equal">
      <formula>"N"</formula>
    </cfRule>
  </conditionalFormatting>
  <conditionalFormatting sqref="E267:E268">
    <cfRule type="cellIs" dxfId="97" priority="4" operator="equal">
      <formula>"N"</formula>
    </cfRule>
  </conditionalFormatting>
  <conditionalFormatting sqref="E274:E298 E302:E304">
    <cfRule type="cellIs" dxfId="96" priority="3" operator="equal">
      <formula>"NO APLICA"</formula>
    </cfRule>
  </conditionalFormatting>
  <conditionalFormatting sqref="C144">
    <cfRule type="cellIs" dxfId="95" priority="2" operator="equal">
      <formula>"NO APLICA"</formula>
    </cfRule>
  </conditionalFormatting>
  <conditionalFormatting sqref="E299:E301">
    <cfRule type="cellIs" dxfId="94" priority="1" operator="equal">
      <formula>"NO APLICA"</formula>
    </cfRule>
  </conditionalFormatting>
  <dataValidations count="1">
    <dataValidation type="list" allowBlank="1" showInputMessage="1" showErrorMessage="1" error="Posar S/N" sqref="E6:E25 E35:E161 E171:E197 E225:E229 E239:E247 E257:E261 E267:E268 E207:E215" xr:uid="{4016583D-88C5-451C-ABC9-ED0C3E528806}">
      <formula1>$E$2:$E$3</formula1>
    </dataValidation>
  </dataValidations>
  <pageMargins left="0.7" right="0.7" top="0.75" bottom="0.75" header="0.3" footer="0.3"/>
  <pageSetup paperSize="9" scale="5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3077E-6C54-44DA-8DEF-9125DD54084C}">
  <sheetPr>
    <pageSetUpPr fitToPage="1"/>
  </sheetPr>
  <dimension ref="A1:J305"/>
  <sheetViews>
    <sheetView zoomScaleNormal="100" workbookViewId="0">
      <selection activeCell="C13" sqref="C13"/>
    </sheetView>
  </sheetViews>
  <sheetFormatPr defaultRowHeight="15" x14ac:dyDescent="0.25"/>
  <cols>
    <col min="1" max="1" width="13.28515625" customWidth="1"/>
    <col min="2" max="2" width="6" customWidth="1"/>
    <col min="3" max="3" width="60.7109375" customWidth="1"/>
    <col min="4" max="4" width="14.28515625" style="51" customWidth="1"/>
    <col min="5" max="5" width="16.7109375" style="52" customWidth="1"/>
  </cols>
  <sheetData>
    <row r="1" spans="1:6" ht="21" customHeight="1" thickBot="1" x14ac:dyDescent="0.4">
      <c r="A1" s="624" t="s">
        <v>127</v>
      </c>
      <c r="B1" s="624"/>
      <c r="C1" s="624"/>
      <c r="D1" s="624"/>
      <c r="E1" s="187"/>
    </row>
    <row r="2" spans="1:6" ht="47.25" customHeight="1" thickBot="1" x14ac:dyDescent="0.3">
      <c r="A2" s="591" t="s">
        <v>113</v>
      </c>
      <c r="B2" s="592"/>
      <c r="C2" s="592"/>
      <c r="D2" s="592"/>
      <c r="E2" s="102" t="s">
        <v>8</v>
      </c>
    </row>
    <row r="3" spans="1:6" ht="15.75" thickBot="1" x14ac:dyDescent="0.3">
      <c r="A3" s="1" t="s">
        <v>0</v>
      </c>
      <c r="B3" s="2" t="s">
        <v>1</v>
      </c>
      <c r="C3" s="180" t="s">
        <v>2</v>
      </c>
      <c r="D3" s="179" t="s">
        <v>5</v>
      </c>
      <c r="E3" s="103" t="s">
        <v>15</v>
      </c>
    </row>
    <row r="4" spans="1:6" ht="15.75" thickBot="1" x14ac:dyDescent="0.3">
      <c r="A4" s="129"/>
      <c r="B4" s="130"/>
      <c r="C4" s="131"/>
      <c r="D4" s="218" t="s">
        <v>78</v>
      </c>
      <c r="E4" s="218" t="s">
        <v>209</v>
      </c>
    </row>
    <row r="5" spans="1:6" ht="15.75" customHeight="1" thickBot="1" x14ac:dyDescent="0.3">
      <c r="A5" s="585" t="s">
        <v>185</v>
      </c>
      <c r="B5" s="586"/>
      <c r="C5" s="586"/>
      <c r="D5" s="234"/>
      <c r="E5" s="217"/>
    </row>
    <row r="6" spans="1:6" x14ac:dyDescent="0.25">
      <c r="A6" s="213" t="s">
        <v>7</v>
      </c>
      <c r="B6" s="5">
        <v>1</v>
      </c>
      <c r="C6" s="6" t="s">
        <v>70</v>
      </c>
      <c r="D6" s="7">
        <v>0</v>
      </c>
      <c r="E6" s="238" t="s">
        <v>8</v>
      </c>
    </row>
    <row r="7" spans="1:6" ht="30" x14ac:dyDescent="0.25">
      <c r="A7" s="214" t="s">
        <v>9</v>
      </c>
      <c r="B7" s="9">
        <f t="shared" ref="B7:B25" si="0">B6+1</f>
        <v>2</v>
      </c>
      <c r="C7" s="10" t="s">
        <v>10</v>
      </c>
      <c r="D7" s="11">
        <v>0</v>
      </c>
      <c r="E7" s="105" t="s">
        <v>8</v>
      </c>
    </row>
    <row r="8" spans="1:6" ht="30" x14ac:dyDescent="0.25">
      <c r="A8" s="593" t="s">
        <v>140</v>
      </c>
      <c r="B8" s="9">
        <f t="shared" si="0"/>
        <v>3</v>
      </c>
      <c r="C8" s="17" t="s">
        <v>141</v>
      </c>
      <c r="D8" s="11">
        <v>0</v>
      </c>
      <c r="E8" s="105" t="s">
        <v>8</v>
      </c>
    </row>
    <row r="9" spans="1:6" ht="30" x14ac:dyDescent="0.25">
      <c r="A9" s="594"/>
      <c r="B9" s="9">
        <f t="shared" si="0"/>
        <v>4</v>
      </c>
      <c r="C9" s="17" t="s">
        <v>142</v>
      </c>
      <c r="D9" s="11">
        <v>0</v>
      </c>
      <c r="E9" s="105" t="s">
        <v>8</v>
      </c>
    </row>
    <row r="10" spans="1:6" ht="30" x14ac:dyDescent="0.25">
      <c r="A10" s="213" t="s">
        <v>11</v>
      </c>
      <c r="B10" s="9">
        <f t="shared" si="0"/>
        <v>5</v>
      </c>
      <c r="C10" s="10" t="s">
        <v>12</v>
      </c>
      <c r="D10" s="13">
        <v>5</v>
      </c>
      <c r="E10" s="105" t="s">
        <v>8</v>
      </c>
    </row>
    <row r="11" spans="1:6" x14ac:dyDescent="0.25">
      <c r="A11" s="593" t="s">
        <v>13</v>
      </c>
      <c r="B11" s="9">
        <f t="shared" si="0"/>
        <v>6</v>
      </c>
      <c r="C11" s="10" t="s">
        <v>14</v>
      </c>
      <c r="D11" s="11">
        <v>0</v>
      </c>
      <c r="E11" s="105" t="s">
        <v>8</v>
      </c>
    </row>
    <row r="12" spans="1:6" ht="30" x14ac:dyDescent="0.25">
      <c r="A12" s="594"/>
      <c r="B12" s="9">
        <f t="shared" si="0"/>
        <v>7</v>
      </c>
      <c r="C12" s="10" t="s">
        <v>121</v>
      </c>
      <c r="D12" s="15">
        <v>5</v>
      </c>
      <c r="E12" s="105" t="s">
        <v>8</v>
      </c>
    </row>
    <row r="13" spans="1:6" ht="17.25" x14ac:dyDescent="0.25">
      <c r="A13" s="593" t="s">
        <v>79</v>
      </c>
      <c r="B13" s="9">
        <f t="shared" si="0"/>
        <v>8</v>
      </c>
      <c r="C13" s="10" t="s">
        <v>196</v>
      </c>
      <c r="D13" s="44">
        <v>5</v>
      </c>
      <c r="E13" s="105" t="s">
        <v>8</v>
      </c>
    </row>
    <row r="14" spans="1:6" ht="32.25" x14ac:dyDescent="0.25">
      <c r="A14" s="595"/>
      <c r="B14" s="9">
        <f t="shared" si="0"/>
        <v>9</v>
      </c>
      <c r="C14" s="10" t="s">
        <v>197</v>
      </c>
      <c r="D14" s="44">
        <v>10</v>
      </c>
      <c r="E14" s="105" t="s">
        <v>8</v>
      </c>
    </row>
    <row r="15" spans="1:6" ht="30.75" thickBot="1" x14ac:dyDescent="0.3">
      <c r="A15" s="594"/>
      <c r="B15" s="9">
        <f t="shared" si="0"/>
        <v>10</v>
      </c>
      <c r="C15" s="10" t="s">
        <v>198</v>
      </c>
      <c r="D15" s="83">
        <v>5</v>
      </c>
      <c r="E15" s="115" t="s">
        <v>8</v>
      </c>
      <c r="F15" s="219">
        <f>COUNTIF(E16:E18,"s")</f>
        <v>1</v>
      </c>
    </row>
    <row r="16" spans="1:6" ht="60" x14ac:dyDescent="0.25">
      <c r="A16" s="615" t="s">
        <v>16</v>
      </c>
      <c r="B16" s="9">
        <f t="shared" si="0"/>
        <v>11</v>
      </c>
      <c r="C16" s="17" t="s">
        <v>199</v>
      </c>
      <c r="D16" s="117">
        <v>5</v>
      </c>
      <c r="E16" s="296" t="s">
        <v>15</v>
      </c>
      <c r="F16" s="220" t="str">
        <f>IF(F15&gt;1,"ERROR, seleccionar només una S","")</f>
        <v/>
      </c>
    </row>
    <row r="17" spans="1:5" ht="60" x14ac:dyDescent="0.25">
      <c r="A17" s="615"/>
      <c r="B17" s="9">
        <f t="shared" si="0"/>
        <v>12</v>
      </c>
      <c r="C17" s="17" t="s">
        <v>200</v>
      </c>
      <c r="D17" s="118">
        <v>10</v>
      </c>
      <c r="E17" s="297" t="s">
        <v>15</v>
      </c>
    </row>
    <row r="18" spans="1:5" ht="30.75" thickBot="1" x14ac:dyDescent="0.3">
      <c r="A18" s="615"/>
      <c r="B18" s="9">
        <f t="shared" si="0"/>
        <v>13</v>
      </c>
      <c r="C18" s="21" t="s">
        <v>195</v>
      </c>
      <c r="D18" s="119">
        <v>20</v>
      </c>
      <c r="E18" s="298" t="s">
        <v>8</v>
      </c>
    </row>
    <row r="19" spans="1:5" ht="45" x14ac:dyDescent="0.25">
      <c r="A19" s="615"/>
      <c r="B19" s="9">
        <f t="shared" si="0"/>
        <v>14</v>
      </c>
      <c r="C19" s="10" t="s">
        <v>17</v>
      </c>
      <c r="D19" s="18">
        <v>5</v>
      </c>
      <c r="E19" s="109" t="s">
        <v>8</v>
      </c>
    </row>
    <row r="20" spans="1:5" ht="45" x14ac:dyDescent="0.25">
      <c r="A20" s="615"/>
      <c r="B20" s="9">
        <f t="shared" si="0"/>
        <v>15</v>
      </c>
      <c r="C20" s="10" t="s">
        <v>18</v>
      </c>
      <c r="D20" s="13">
        <v>10</v>
      </c>
      <c r="E20" s="105" t="s">
        <v>8</v>
      </c>
    </row>
    <row r="21" spans="1:5" x14ac:dyDescent="0.25">
      <c r="A21" s="615"/>
      <c r="B21" s="9">
        <f t="shared" si="0"/>
        <v>16</v>
      </c>
      <c r="C21" s="22" t="s">
        <v>19</v>
      </c>
      <c r="D21" s="13">
        <v>20</v>
      </c>
      <c r="E21" s="105" t="s">
        <v>8</v>
      </c>
    </row>
    <row r="22" spans="1:5" x14ac:dyDescent="0.25">
      <c r="A22" s="593" t="s">
        <v>20</v>
      </c>
      <c r="B22" s="9">
        <f t="shared" si="0"/>
        <v>17</v>
      </c>
      <c r="C22" s="17" t="s">
        <v>21</v>
      </c>
      <c r="D22" s="13">
        <v>5</v>
      </c>
      <c r="E22" s="105" t="s">
        <v>8</v>
      </c>
    </row>
    <row r="23" spans="1:5" x14ac:dyDescent="0.25">
      <c r="A23" s="595"/>
      <c r="B23" s="9">
        <f t="shared" si="0"/>
        <v>18</v>
      </c>
      <c r="C23" s="99" t="s">
        <v>143</v>
      </c>
      <c r="D23" s="13">
        <v>10</v>
      </c>
      <c r="E23" s="105" t="s">
        <v>8</v>
      </c>
    </row>
    <row r="24" spans="1:5" ht="45" x14ac:dyDescent="0.25">
      <c r="A24" s="595"/>
      <c r="B24" s="9">
        <f t="shared" si="0"/>
        <v>19</v>
      </c>
      <c r="C24" s="23" t="s">
        <v>111</v>
      </c>
      <c r="D24" s="15">
        <v>20</v>
      </c>
      <c r="E24" s="105" t="s">
        <v>8</v>
      </c>
    </row>
    <row r="25" spans="1:5" ht="30.75" thickBot="1" x14ac:dyDescent="0.3">
      <c r="A25" s="596"/>
      <c r="B25" s="24">
        <f t="shared" si="0"/>
        <v>20</v>
      </c>
      <c r="C25" s="124" t="s">
        <v>22</v>
      </c>
      <c r="D25" s="38">
        <v>5</v>
      </c>
      <c r="E25" s="106" t="s">
        <v>8</v>
      </c>
    </row>
    <row r="26" spans="1:5" ht="15.75" thickBot="1" x14ac:dyDescent="0.3">
      <c r="A26" s="88"/>
      <c r="B26" s="25"/>
      <c r="C26" s="221" t="s">
        <v>276</v>
      </c>
      <c r="D26" s="222">
        <f>COUNTIF(D6:D25,"=0")</f>
        <v>5</v>
      </c>
      <c r="E26" s="4"/>
    </row>
    <row r="27" spans="1:5" ht="15.75" thickBot="1" x14ac:dyDescent="0.3">
      <c r="A27" s="88"/>
      <c r="B27" s="25"/>
      <c r="C27" s="223" t="s">
        <v>251</v>
      </c>
      <c r="D27" s="224">
        <f>COUNTIFS(D6:D25,"=0",$E$6:$E$25,"=S")</f>
        <v>5</v>
      </c>
      <c r="E27" s="185"/>
    </row>
    <row r="28" spans="1:5" ht="15.75" thickBot="1" x14ac:dyDescent="0.3">
      <c r="A28" s="88"/>
      <c r="B28" s="25"/>
      <c r="C28" s="225"/>
      <c r="D28" s="226">
        <f>D27/D26</f>
        <v>1</v>
      </c>
      <c r="E28" s="4"/>
    </row>
    <row r="29" spans="1:5" ht="15.75" thickBot="1" x14ac:dyDescent="0.3">
      <c r="A29" s="88"/>
      <c r="B29" s="25"/>
      <c r="C29" s="227"/>
      <c r="D29" s="228"/>
      <c r="E29" s="4"/>
    </row>
    <row r="30" spans="1:5" ht="15.75" thickBot="1" x14ac:dyDescent="0.3">
      <c r="A30" s="88"/>
      <c r="B30" s="25"/>
      <c r="C30" s="229" t="s">
        <v>277</v>
      </c>
      <c r="D30" s="230">
        <f>SUM(D10,D12:D15,D18,D19:D25)</f>
        <v>125</v>
      </c>
      <c r="E30" s="4"/>
    </row>
    <row r="31" spans="1:5" ht="15.75" thickBot="1" x14ac:dyDescent="0.3">
      <c r="A31" s="88"/>
      <c r="B31" s="25"/>
      <c r="C31" s="231" t="s">
        <v>252</v>
      </c>
      <c r="D31" s="232">
        <f>SUMIFS(D6:D25,E6:E25,"S")</f>
        <v>125</v>
      </c>
      <c r="E31" s="4"/>
    </row>
    <row r="32" spans="1:5" ht="15.75" thickBot="1" x14ac:dyDescent="0.3">
      <c r="A32" s="88"/>
      <c r="B32" s="25"/>
      <c r="C32" s="233"/>
      <c r="D32" s="226">
        <f>D31/D30</f>
        <v>1</v>
      </c>
      <c r="E32" s="4"/>
    </row>
    <row r="33" spans="1:5" ht="15.75" thickBot="1" x14ac:dyDescent="0.3">
      <c r="A33" s="40"/>
      <c r="B33" s="27"/>
      <c r="C33" s="100"/>
      <c r="D33" s="101"/>
      <c r="E33" s="4"/>
    </row>
    <row r="34" spans="1:5" ht="15.75" customHeight="1" thickBot="1" x14ac:dyDescent="0.3">
      <c r="A34" s="585" t="s">
        <v>186</v>
      </c>
      <c r="B34" s="586"/>
      <c r="C34" s="586"/>
      <c r="D34" s="234"/>
      <c r="E34" s="217"/>
    </row>
    <row r="35" spans="1:5" ht="30" x14ac:dyDescent="0.25">
      <c r="A35" s="215" t="s">
        <v>144</v>
      </c>
      <c r="B35" s="5">
        <f>B25+1</f>
        <v>21</v>
      </c>
      <c r="C35" s="107" t="s">
        <v>145</v>
      </c>
      <c r="D35" s="7">
        <v>0</v>
      </c>
      <c r="E35" s="105" t="s">
        <v>8</v>
      </c>
    </row>
    <row r="36" spans="1:5" ht="30" x14ac:dyDescent="0.25">
      <c r="A36" s="123" t="s">
        <v>9</v>
      </c>
      <c r="B36" s="9">
        <f>B35+1</f>
        <v>22</v>
      </c>
      <c r="C36" s="17" t="s">
        <v>146</v>
      </c>
      <c r="D36" s="7">
        <v>0</v>
      </c>
      <c r="E36" s="105" t="s">
        <v>8</v>
      </c>
    </row>
    <row r="37" spans="1:5" ht="45" x14ac:dyDescent="0.25">
      <c r="A37" s="619" t="s">
        <v>114</v>
      </c>
      <c r="B37" s="9">
        <f t="shared" ref="B37:B100" si="1">B36+1</f>
        <v>23</v>
      </c>
      <c r="C37" s="30" t="s">
        <v>106</v>
      </c>
      <c r="D37" s="7">
        <v>0</v>
      </c>
      <c r="E37" s="105" t="s">
        <v>8</v>
      </c>
    </row>
    <row r="38" spans="1:5" ht="30" x14ac:dyDescent="0.25">
      <c r="A38" s="620"/>
      <c r="B38" s="9">
        <f t="shared" si="1"/>
        <v>24</v>
      </c>
      <c r="C38" s="31" t="s">
        <v>187</v>
      </c>
      <c r="D38" s="9">
        <v>15</v>
      </c>
      <c r="E38" s="105" t="s">
        <v>8</v>
      </c>
    </row>
    <row r="39" spans="1:5" ht="60" x14ac:dyDescent="0.25">
      <c r="A39" s="620"/>
      <c r="B39" s="9">
        <f t="shared" si="1"/>
        <v>25</v>
      </c>
      <c r="C39" s="69" t="s">
        <v>188</v>
      </c>
      <c r="D39" s="5">
        <v>20</v>
      </c>
      <c r="E39" s="105" t="s">
        <v>8</v>
      </c>
    </row>
    <row r="40" spans="1:5" x14ac:dyDescent="0.25">
      <c r="A40" s="620"/>
      <c r="B40" s="9">
        <f t="shared" si="1"/>
        <v>26</v>
      </c>
      <c r="C40" s="31" t="s">
        <v>23</v>
      </c>
      <c r="D40" s="11">
        <v>0</v>
      </c>
      <c r="E40" s="105" t="s">
        <v>8</v>
      </c>
    </row>
    <row r="41" spans="1:5" x14ac:dyDescent="0.25">
      <c r="A41" s="620"/>
      <c r="B41" s="9">
        <f t="shared" si="1"/>
        <v>27</v>
      </c>
      <c r="C41" s="31" t="s">
        <v>24</v>
      </c>
      <c r="D41" s="13">
        <v>5</v>
      </c>
      <c r="E41" s="105" t="s">
        <v>8</v>
      </c>
    </row>
    <row r="42" spans="1:5" ht="30" x14ac:dyDescent="0.25">
      <c r="A42" s="620"/>
      <c r="B42" s="9">
        <f t="shared" si="1"/>
        <v>28</v>
      </c>
      <c r="C42" s="31" t="s">
        <v>201</v>
      </c>
      <c r="D42" s="44">
        <v>15</v>
      </c>
      <c r="E42" s="105" t="s">
        <v>8</v>
      </c>
    </row>
    <row r="43" spans="1:5" ht="45" x14ac:dyDescent="0.25">
      <c r="A43" s="620"/>
      <c r="B43" s="9">
        <f t="shared" si="1"/>
        <v>29</v>
      </c>
      <c r="C43" s="31" t="s">
        <v>232</v>
      </c>
      <c r="D43" s="11">
        <v>0</v>
      </c>
      <c r="E43" s="105" t="s">
        <v>8</v>
      </c>
    </row>
    <row r="44" spans="1:5" ht="17.25" x14ac:dyDescent="0.25">
      <c r="A44" s="620"/>
      <c r="B44" s="9">
        <f t="shared" si="1"/>
        <v>30</v>
      </c>
      <c r="C44" s="31" t="s">
        <v>71</v>
      </c>
      <c r="D44" s="13">
        <v>15</v>
      </c>
      <c r="E44" s="105" t="s">
        <v>8</v>
      </c>
    </row>
    <row r="45" spans="1:5" ht="30" x14ac:dyDescent="0.25">
      <c r="A45" s="620"/>
      <c r="B45" s="9">
        <f t="shared" si="1"/>
        <v>31</v>
      </c>
      <c r="C45" s="31" t="s">
        <v>163</v>
      </c>
      <c r="D45" s="13">
        <v>15</v>
      </c>
      <c r="E45" s="105" t="s">
        <v>8</v>
      </c>
    </row>
    <row r="46" spans="1:5" x14ac:dyDescent="0.25">
      <c r="A46" s="620"/>
      <c r="B46" s="9">
        <f t="shared" si="1"/>
        <v>32</v>
      </c>
      <c r="C46" s="31" t="s">
        <v>25</v>
      </c>
      <c r="D46" s="11">
        <v>0</v>
      </c>
      <c r="E46" s="105" t="s">
        <v>8</v>
      </c>
    </row>
    <row r="47" spans="1:5" x14ac:dyDescent="0.25">
      <c r="A47" s="620"/>
      <c r="B47" s="9">
        <f t="shared" si="1"/>
        <v>33</v>
      </c>
      <c r="C47" s="31" t="s">
        <v>26</v>
      </c>
      <c r="D47" s="11">
        <v>0</v>
      </c>
      <c r="E47" s="105" t="s">
        <v>8</v>
      </c>
    </row>
    <row r="48" spans="1:5" x14ac:dyDescent="0.25">
      <c r="A48" s="620"/>
      <c r="B48" s="9">
        <f t="shared" si="1"/>
        <v>34</v>
      </c>
      <c r="C48" s="31" t="s">
        <v>27</v>
      </c>
      <c r="D48" s="11">
        <v>0</v>
      </c>
      <c r="E48" s="105" t="s">
        <v>8</v>
      </c>
    </row>
    <row r="49" spans="1:5" x14ac:dyDescent="0.25">
      <c r="A49" s="620"/>
      <c r="B49" s="9">
        <f t="shared" si="1"/>
        <v>35</v>
      </c>
      <c r="C49" s="31" t="s">
        <v>202</v>
      </c>
      <c r="D49" s="11">
        <v>0</v>
      </c>
      <c r="E49" s="105" t="s">
        <v>8</v>
      </c>
    </row>
    <row r="50" spans="1:5" ht="30" x14ac:dyDescent="0.25">
      <c r="A50" s="620"/>
      <c r="B50" s="9">
        <f t="shared" si="1"/>
        <v>36</v>
      </c>
      <c r="C50" s="31" t="s">
        <v>69</v>
      </c>
      <c r="D50" s="11">
        <v>0</v>
      </c>
      <c r="E50" s="105" t="s">
        <v>8</v>
      </c>
    </row>
    <row r="51" spans="1:5" x14ac:dyDescent="0.25">
      <c r="A51" s="620"/>
      <c r="B51" s="9">
        <f t="shared" si="1"/>
        <v>37</v>
      </c>
      <c r="C51" s="31" t="s">
        <v>29</v>
      </c>
      <c r="D51" s="11">
        <v>0</v>
      </c>
      <c r="E51" s="105" t="s">
        <v>8</v>
      </c>
    </row>
    <row r="52" spans="1:5" x14ac:dyDescent="0.25">
      <c r="A52" s="620"/>
      <c r="B52" s="9">
        <f t="shared" si="1"/>
        <v>38</v>
      </c>
      <c r="C52" s="31" t="s">
        <v>115</v>
      </c>
      <c r="D52" s="13">
        <v>5</v>
      </c>
      <c r="E52" s="105" t="s">
        <v>8</v>
      </c>
    </row>
    <row r="53" spans="1:5" x14ac:dyDescent="0.25">
      <c r="A53" s="620"/>
      <c r="B53" s="9">
        <f t="shared" si="1"/>
        <v>39</v>
      </c>
      <c r="C53" s="31" t="s">
        <v>128</v>
      </c>
      <c r="D53" s="7">
        <v>0</v>
      </c>
      <c r="E53" s="105" t="s">
        <v>8</v>
      </c>
    </row>
    <row r="54" spans="1:5" x14ac:dyDescent="0.25">
      <c r="A54" s="620"/>
      <c r="B54" s="9">
        <f t="shared" si="1"/>
        <v>40</v>
      </c>
      <c r="C54" s="31" t="s">
        <v>40</v>
      </c>
      <c r="D54" s="15">
        <v>5</v>
      </c>
      <c r="E54" s="105" t="s">
        <v>8</v>
      </c>
    </row>
    <row r="55" spans="1:5" ht="30" x14ac:dyDescent="0.25">
      <c r="A55" s="620"/>
      <c r="B55" s="9">
        <f t="shared" si="1"/>
        <v>41</v>
      </c>
      <c r="C55" s="63" t="s">
        <v>246</v>
      </c>
      <c r="D55" s="11">
        <v>0</v>
      </c>
      <c r="E55" s="105" t="s">
        <v>8</v>
      </c>
    </row>
    <row r="56" spans="1:5" x14ac:dyDescent="0.25">
      <c r="A56" s="620"/>
      <c r="B56" s="9">
        <f t="shared" si="1"/>
        <v>42</v>
      </c>
      <c r="C56" s="31" t="s">
        <v>247</v>
      </c>
      <c r="D56" s="11">
        <v>0</v>
      </c>
      <c r="E56" s="105" t="s">
        <v>8</v>
      </c>
    </row>
    <row r="57" spans="1:5" x14ac:dyDescent="0.25">
      <c r="A57" s="620"/>
      <c r="B57" s="9">
        <f t="shared" si="1"/>
        <v>43</v>
      </c>
      <c r="C57" s="31" t="s">
        <v>37</v>
      </c>
      <c r="D57" s="13">
        <v>5</v>
      </c>
      <c r="E57" s="105" t="s">
        <v>8</v>
      </c>
    </row>
    <row r="58" spans="1:5" x14ac:dyDescent="0.25">
      <c r="A58" s="620"/>
      <c r="B58" s="9">
        <f t="shared" si="1"/>
        <v>44</v>
      </c>
      <c r="C58" s="31" t="s">
        <v>31</v>
      </c>
      <c r="D58" s="11">
        <v>0</v>
      </c>
      <c r="E58" s="105" t="s">
        <v>8</v>
      </c>
    </row>
    <row r="59" spans="1:5" x14ac:dyDescent="0.25">
      <c r="A59" s="620"/>
      <c r="B59" s="9">
        <f t="shared" si="1"/>
        <v>45</v>
      </c>
      <c r="C59" s="31" t="s">
        <v>32</v>
      </c>
      <c r="D59" s="11">
        <v>0</v>
      </c>
      <c r="E59" s="105" t="s">
        <v>8</v>
      </c>
    </row>
    <row r="60" spans="1:5" x14ac:dyDescent="0.25">
      <c r="A60" s="620"/>
      <c r="B60" s="9">
        <f t="shared" si="1"/>
        <v>46</v>
      </c>
      <c r="C60" s="31" t="s">
        <v>129</v>
      </c>
      <c r="D60" s="11">
        <v>0</v>
      </c>
      <c r="E60" s="105" t="s">
        <v>8</v>
      </c>
    </row>
    <row r="61" spans="1:5" x14ac:dyDescent="0.25">
      <c r="A61" s="620"/>
      <c r="B61" s="9">
        <f t="shared" si="1"/>
        <v>47</v>
      </c>
      <c r="C61" s="31" t="s">
        <v>33</v>
      </c>
      <c r="D61" s="11">
        <v>0</v>
      </c>
      <c r="E61" s="105" t="s">
        <v>8</v>
      </c>
    </row>
    <row r="62" spans="1:5" x14ac:dyDescent="0.25">
      <c r="A62" s="620"/>
      <c r="B62" s="9">
        <f t="shared" si="1"/>
        <v>48</v>
      </c>
      <c r="C62" s="31" t="s">
        <v>34</v>
      </c>
      <c r="D62" s="32">
        <v>0</v>
      </c>
      <c r="E62" s="105" t="s">
        <v>8</v>
      </c>
    </row>
    <row r="63" spans="1:5" x14ac:dyDescent="0.25">
      <c r="A63" s="620"/>
      <c r="B63" s="9">
        <f t="shared" si="1"/>
        <v>49</v>
      </c>
      <c r="C63" s="31" t="s">
        <v>233</v>
      </c>
      <c r="D63" s="11">
        <v>0</v>
      </c>
      <c r="E63" s="105" t="s">
        <v>8</v>
      </c>
    </row>
    <row r="64" spans="1:5" x14ac:dyDescent="0.25">
      <c r="A64" s="620"/>
      <c r="B64" s="9">
        <f t="shared" si="1"/>
        <v>50</v>
      </c>
      <c r="C64" s="31" t="s">
        <v>28</v>
      </c>
      <c r="D64" s="11">
        <v>0</v>
      </c>
      <c r="E64" s="105" t="s">
        <v>8</v>
      </c>
    </row>
    <row r="65" spans="1:6" x14ac:dyDescent="0.25">
      <c r="A65" s="620"/>
      <c r="B65" s="9">
        <f t="shared" si="1"/>
        <v>51</v>
      </c>
      <c r="C65" s="31" t="s">
        <v>30</v>
      </c>
      <c r="D65" s="11">
        <v>0</v>
      </c>
      <c r="E65" s="105" t="s">
        <v>8</v>
      </c>
    </row>
    <row r="66" spans="1:6" ht="15.75" thickBot="1" x14ac:dyDescent="0.3">
      <c r="A66" s="620"/>
      <c r="B66" s="9">
        <f t="shared" si="1"/>
        <v>52</v>
      </c>
      <c r="C66" s="31" t="s">
        <v>39</v>
      </c>
      <c r="D66" s="15">
        <v>5</v>
      </c>
      <c r="E66" s="115" t="s">
        <v>8</v>
      </c>
      <c r="F66" s="219">
        <f>COUNTIF(E67:E68,"s")</f>
        <v>1</v>
      </c>
    </row>
    <row r="67" spans="1:6" x14ac:dyDescent="0.25">
      <c r="A67" s="620"/>
      <c r="B67" s="9">
        <f t="shared" si="1"/>
        <v>53</v>
      </c>
      <c r="C67" s="33" t="s">
        <v>220</v>
      </c>
      <c r="D67" s="183">
        <v>5</v>
      </c>
      <c r="E67" s="296" t="s">
        <v>15</v>
      </c>
      <c r="F67" s="220" t="str">
        <f>IF(F66&gt;1,"ERROR, seleccionar només una S","")</f>
        <v/>
      </c>
    </row>
    <row r="68" spans="1:6" ht="15.75" thickBot="1" x14ac:dyDescent="0.3">
      <c r="A68" s="620"/>
      <c r="B68" s="9">
        <f t="shared" si="1"/>
        <v>54</v>
      </c>
      <c r="C68" s="33" t="s">
        <v>35</v>
      </c>
      <c r="D68" s="184">
        <v>10</v>
      </c>
      <c r="E68" s="298" t="s">
        <v>8</v>
      </c>
      <c r="F68" s="219">
        <f>COUNTIF(E69:E70,"s")</f>
        <v>1</v>
      </c>
    </row>
    <row r="69" spans="1:6" x14ac:dyDescent="0.25">
      <c r="A69" s="620"/>
      <c r="B69" s="9">
        <f t="shared" si="1"/>
        <v>55</v>
      </c>
      <c r="C69" s="33" t="s">
        <v>221</v>
      </c>
      <c r="D69" s="183">
        <v>5</v>
      </c>
      <c r="E69" s="296" t="s">
        <v>15</v>
      </c>
      <c r="F69" s="220" t="str">
        <f>IF(F68&gt;1,"ERROR, seleccionar només una S","")</f>
        <v/>
      </c>
    </row>
    <row r="70" spans="1:6" ht="15.75" thickBot="1" x14ac:dyDescent="0.3">
      <c r="A70" s="620"/>
      <c r="B70" s="9">
        <f t="shared" si="1"/>
        <v>56</v>
      </c>
      <c r="C70" s="33" t="s">
        <v>36</v>
      </c>
      <c r="D70" s="184">
        <v>10</v>
      </c>
      <c r="E70" s="298" t="s">
        <v>8</v>
      </c>
    </row>
    <row r="71" spans="1:6" ht="30" x14ac:dyDescent="0.25">
      <c r="A71" s="620"/>
      <c r="B71" s="9">
        <f t="shared" si="1"/>
        <v>57</v>
      </c>
      <c r="C71" s="31" t="s">
        <v>122</v>
      </c>
      <c r="D71" s="7">
        <v>0</v>
      </c>
      <c r="E71" s="105" t="s">
        <v>8</v>
      </c>
    </row>
    <row r="72" spans="1:6" x14ac:dyDescent="0.25">
      <c r="A72" s="620"/>
      <c r="B72" s="9">
        <f t="shared" si="1"/>
        <v>58</v>
      </c>
      <c r="C72" s="31" t="s">
        <v>38</v>
      </c>
      <c r="D72" s="11">
        <v>0</v>
      </c>
      <c r="E72" s="105" t="s">
        <v>8</v>
      </c>
    </row>
    <row r="73" spans="1:6" ht="30" x14ac:dyDescent="0.25">
      <c r="A73" s="621"/>
      <c r="B73" s="9">
        <f t="shared" si="1"/>
        <v>59</v>
      </c>
      <c r="C73" s="31" t="s">
        <v>190</v>
      </c>
      <c r="D73" s="32">
        <v>0</v>
      </c>
      <c r="E73" s="105" t="s">
        <v>8</v>
      </c>
    </row>
    <row r="74" spans="1:6" ht="30" x14ac:dyDescent="0.25">
      <c r="A74" s="619" t="s">
        <v>41</v>
      </c>
      <c r="B74" s="9">
        <f t="shared" si="1"/>
        <v>60</v>
      </c>
      <c r="C74" s="64" t="s">
        <v>234</v>
      </c>
      <c r="D74" s="11">
        <v>0</v>
      </c>
      <c r="E74" s="105" t="s">
        <v>8</v>
      </c>
    </row>
    <row r="75" spans="1:6" ht="30" x14ac:dyDescent="0.25">
      <c r="A75" s="620"/>
      <c r="B75" s="9">
        <f t="shared" si="1"/>
        <v>61</v>
      </c>
      <c r="C75" s="64" t="s">
        <v>310</v>
      </c>
      <c r="D75" s="9">
        <v>10</v>
      </c>
      <c r="E75" s="105" t="s">
        <v>8</v>
      </c>
    </row>
    <row r="76" spans="1:6" ht="30.75" thickBot="1" x14ac:dyDescent="0.3">
      <c r="A76" s="620"/>
      <c r="B76" s="9">
        <f t="shared" si="1"/>
        <v>62</v>
      </c>
      <c r="C76" s="65" t="s">
        <v>235</v>
      </c>
      <c r="D76" s="16">
        <v>0</v>
      </c>
      <c r="E76" s="105" t="s">
        <v>8</v>
      </c>
      <c r="F76" s="219">
        <f>COUNTIF(E77:E78,"s")</f>
        <v>1</v>
      </c>
    </row>
    <row r="77" spans="1:6" ht="30" x14ac:dyDescent="0.25">
      <c r="A77" s="620"/>
      <c r="B77" s="9">
        <f t="shared" si="1"/>
        <v>63</v>
      </c>
      <c r="C77" s="66" t="s">
        <v>42</v>
      </c>
      <c r="D77" s="183">
        <v>5</v>
      </c>
      <c r="E77" s="296" t="s">
        <v>15</v>
      </c>
      <c r="F77" s="220" t="str">
        <f>IF(F76&gt;1,"ERROR, seleccionar només una S","")</f>
        <v/>
      </c>
    </row>
    <row r="78" spans="1:6" ht="30.75" thickBot="1" x14ac:dyDescent="0.3">
      <c r="A78" s="620"/>
      <c r="B78" s="9">
        <f t="shared" si="1"/>
        <v>64</v>
      </c>
      <c r="C78" s="66" t="s">
        <v>43</v>
      </c>
      <c r="D78" s="184">
        <v>10</v>
      </c>
      <c r="E78" s="298" t="s">
        <v>8</v>
      </c>
    </row>
    <row r="79" spans="1:6" ht="45" x14ac:dyDescent="0.25">
      <c r="A79" s="621"/>
      <c r="B79" s="9">
        <f t="shared" si="1"/>
        <v>65</v>
      </c>
      <c r="C79" s="31" t="s">
        <v>236</v>
      </c>
      <c r="D79" s="34">
        <v>0</v>
      </c>
      <c r="E79" s="105" t="s">
        <v>8</v>
      </c>
      <c r="F79" s="189"/>
    </row>
    <row r="80" spans="1:6" ht="45" x14ac:dyDescent="0.25">
      <c r="A80" s="211" t="s">
        <v>147</v>
      </c>
      <c r="B80" s="9">
        <f t="shared" si="1"/>
        <v>66</v>
      </c>
      <c r="C80" s="31" t="s">
        <v>148</v>
      </c>
      <c r="D80" s="11">
        <v>0</v>
      </c>
      <c r="E80" s="105" t="s">
        <v>8</v>
      </c>
    </row>
    <row r="81" spans="1:5" ht="30" x14ac:dyDescent="0.25">
      <c r="A81" s="211" t="s">
        <v>164</v>
      </c>
      <c r="B81" s="9">
        <f t="shared" si="1"/>
        <v>67</v>
      </c>
      <c r="C81" s="31" t="s">
        <v>149</v>
      </c>
      <c r="D81" s="11">
        <v>0</v>
      </c>
      <c r="E81" s="105" t="s">
        <v>8</v>
      </c>
    </row>
    <row r="82" spans="1:5" ht="30" x14ac:dyDescent="0.25">
      <c r="A82" s="619" t="s">
        <v>208</v>
      </c>
      <c r="B82" s="9">
        <f t="shared" si="1"/>
        <v>68</v>
      </c>
      <c r="C82" s="31" t="s">
        <v>155</v>
      </c>
      <c r="D82" s="11">
        <v>0</v>
      </c>
      <c r="E82" s="105" t="s">
        <v>8</v>
      </c>
    </row>
    <row r="83" spans="1:5" ht="60" x14ac:dyDescent="0.25">
      <c r="A83" s="620"/>
      <c r="B83" s="9">
        <f t="shared" si="1"/>
        <v>69</v>
      </c>
      <c r="C83" s="31" t="s">
        <v>237</v>
      </c>
      <c r="D83" s="11">
        <v>0</v>
      </c>
      <c r="E83" s="105" t="s">
        <v>8</v>
      </c>
    </row>
    <row r="84" spans="1:5" x14ac:dyDescent="0.25">
      <c r="A84" s="620"/>
      <c r="B84" s="9">
        <f t="shared" si="1"/>
        <v>70</v>
      </c>
      <c r="C84" s="31" t="s">
        <v>225</v>
      </c>
      <c r="D84" s="11">
        <v>0</v>
      </c>
      <c r="E84" s="105" t="s">
        <v>8</v>
      </c>
    </row>
    <row r="85" spans="1:5" ht="30" x14ac:dyDescent="0.25">
      <c r="A85" s="620"/>
      <c r="B85" s="9">
        <f t="shared" si="1"/>
        <v>71</v>
      </c>
      <c r="C85" s="31" t="s">
        <v>170</v>
      </c>
      <c r="D85" s="11">
        <v>0</v>
      </c>
      <c r="E85" s="105" t="s">
        <v>8</v>
      </c>
    </row>
    <row r="86" spans="1:5" x14ac:dyDescent="0.25">
      <c r="A86" s="620"/>
      <c r="B86" s="9">
        <f t="shared" si="1"/>
        <v>72</v>
      </c>
      <c r="C86" s="31" t="s">
        <v>238</v>
      </c>
      <c r="D86" s="11">
        <v>0</v>
      </c>
      <c r="E86" s="105" t="s">
        <v>8</v>
      </c>
    </row>
    <row r="87" spans="1:5" ht="45" x14ac:dyDescent="0.25">
      <c r="A87" s="620"/>
      <c r="B87" s="9">
        <f t="shared" si="1"/>
        <v>73</v>
      </c>
      <c r="C87" s="31" t="s">
        <v>172</v>
      </c>
      <c r="D87" s="11">
        <v>0</v>
      </c>
      <c r="E87" s="105" t="s">
        <v>8</v>
      </c>
    </row>
    <row r="88" spans="1:5" ht="30" x14ac:dyDescent="0.25">
      <c r="A88" s="620"/>
      <c r="B88" s="9">
        <f t="shared" si="1"/>
        <v>74</v>
      </c>
      <c r="C88" s="31" t="s">
        <v>171</v>
      </c>
      <c r="D88" s="11">
        <v>0</v>
      </c>
      <c r="E88" s="105" t="s">
        <v>8</v>
      </c>
    </row>
    <row r="89" spans="1:5" x14ac:dyDescent="0.25">
      <c r="A89" s="620"/>
      <c r="B89" s="9">
        <f t="shared" si="1"/>
        <v>75</v>
      </c>
      <c r="C89" s="31" t="s">
        <v>177</v>
      </c>
      <c r="D89" s="11">
        <v>0</v>
      </c>
      <c r="E89" s="105" t="s">
        <v>8</v>
      </c>
    </row>
    <row r="90" spans="1:5" x14ac:dyDescent="0.25">
      <c r="A90" s="620"/>
      <c r="B90" s="9">
        <f t="shared" si="1"/>
        <v>76</v>
      </c>
      <c r="C90" s="33" t="s">
        <v>222</v>
      </c>
      <c r="D90" s="11">
        <v>0</v>
      </c>
      <c r="E90" s="105" t="s">
        <v>8</v>
      </c>
    </row>
    <row r="91" spans="1:5" x14ac:dyDescent="0.25">
      <c r="A91" s="620"/>
      <c r="B91" s="9">
        <f t="shared" si="1"/>
        <v>77</v>
      </c>
      <c r="C91" s="33" t="s">
        <v>223</v>
      </c>
      <c r="D91" s="9">
        <v>5</v>
      </c>
      <c r="E91" s="105" t="s">
        <v>8</v>
      </c>
    </row>
    <row r="92" spans="1:5" ht="30" x14ac:dyDescent="0.25">
      <c r="A92" s="620"/>
      <c r="B92" s="9">
        <f t="shared" si="1"/>
        <v>78</v>
      </c>
      <c r="C92" s="31" t="s">
        <v>156</v>
      </c>
      <c r="D92" s="11">
        <v>0</v>
      </c>
      <c r="E92" s="105" t="s">
        <v>8</v>
      </c>
    </row>
    <row r="93" spans="1:5" x14ac:dyDescent="0.25">
      <c r="A93" s="620"/>
      <c r="B93" s="9">
        <f t="shared" si="1"/>
        <v>79</v>
      </c>
      <c r="C93" s="33" t="s">
        <v>173</v>
      </c>
      <c r="D93" s="11">
        <v>0</v>
      </c>
      <c r="E93" s="105" t="s">
        <v>8</v>
      </c>
    </row>
    <row r="94" spans="1:5" ht="30" x14ac:dyDescent="0.25">
      <c r="A94" s="620"/>
      <c r="B94" s="9">
        <f t="shared" si="1"/>
        <v>80</v>
      </c>
      <c r="C94" s="33" t="s">
        <v>239</v>
      </c>
      <c r="D94" s="9">
        <v>10</v>
      </c>
      <c r="E94" s="105" t="s">
        <v>8</v>
      </c>
    </row>
    <row r="95" spans="1:5" ht="30" x14ac:dyDescent="0.25">
      <c r="A95" s="212"/>
      <c r="B95" s="9">
        <f t="shared" si="1"/>
        <v>81</v>
      </c>
      <c r="C95" s="31" t="s">
        <v>189</v>
      </c>
      <c r="D95" s="32">
        <v>0</v>
      </c>
      <c r="E95" s="105" t="s">
        <v>8</v>
      </c>
    </row>
    <row r="96" spans="1:5" ht="15.75" thickBot="1" x14ac:dyDescent="0.3">
      <c r="A96" s="212"/>
      <c r="B96" s="9">
        <f t="shared" si="1"/>
        <v>82</v>
      </c>
      <c r="C96" s="30" t="s">
        <v>224</v>
      </c>
      <c r="D96" s="32">
        <v>0</v>
      </c>
      <c r="E96" s="105" t="s">
        <v>8</v>
      </c>
    </row>
    <row r="97" spans="1:5" ht="30.75" thickBot="1" x14ac:dyDescent="0.3">
      <c r="A97" s="89" t="s">
        <v>150</v>
      </c>
      <c r="B97" s="9">
        <f t="shared" si="1"/>
        <v>83</v>
      </c>
      <c r="C97" s="30" t="s">
        <v>104</v>
      </c>
      <c r="D97" s="32">
        <v>0</v>
      </c>
      <c r="E97" s="105" t="s">
        <v>8</v>
      </c>
    </row>
    <row r="98" spans="1:5" ht="30.75" thickBot="1" x14ac:dyDescent="0.3">
      <c r="A98" s="89" t="s">
        <v>9</v>
      </c>
      <c r="B98" s="9">
        <f t="shared" si="1"/>
        <v>84</v>
      </c>
      <c r="C98" s="31" t="s">
        <v>10</v>
      </c>
      <c r="D98" s="32">
        <v>0</v>
      </c>
      <c r="E98" s="105" t="s">
        <v>8</v>
      </c>
    </row>
    <row r="99" spans="1:5" x14ac:dyDescent="0.25">
      <c r="A99" s="616" t="s">
        <v>191</v>
      </c>
      <c r="B99" s="9">
        <f t="shared" si="1"/>
        <v>85</v>
      </c>
      <c r="C99" s="31" t="s">
        <v>81</v>
      </c>
      <c r="D99" s="32">
        <v>0</v>
      </c>
      <c r="E99" s="105" t="s">
        <v>8</v>
      </c>
    </row>
    <row r="100" spans="1:5" x14ac:dyDescent="0.25">
      <c r="A100" s="617"/>
      <c r="B100" s="9">
        <f t="shared" si="1"/>
        <v>86</v>
      </c>
      <c r="C100" s="31" t="s">
        <v>82</v>
      </c>
      <c r="D100" s="11">
        <v>0</v>
      </c>
      <c r="E100" s="105" t="s">
        <v>8</v>
      </c>
    </row>
    <row r="101" spans="1:5" x14ac:dyDescent="0.25">
      <c r="A101" s="617"/>
      <c r="B101" s="9">
        <f t="shared" ref="B101:B161" si="2">B100+1</f>
        <v>87</v>
      </c>
      <c r="C101" s="31" t="s">
        <v>83</v>
      </c>
      <c r="D101" s="60">
        <v>5</v>
      </c>
      <c r="E101" s="105" t="s">
        <v>8</v>
      </c>
    </row>
    <row r="102" spans="1:5" x14ac:dyDescent="0.25">
      <c r="A102" s="617"/>
      <c r="B102" s="9">
        <f t="shared" si="2"/>
        <v>88</v>
      </c>
      <c r="C102" s="31" t="s">
        <v>84</v>
      </c>
      <c r="D102" s="11">
        <v>0</v>
      </c>
      <c r="E102" s="105" t="s">
        <v>8</v>
      </c>
    </row>
    <row r="103" spans="1:5" x14ac:dyDescent="0.25">
      <c r="A103" s="617"/>
      <c r="B103" s="9">
        <f t="shared" si="2"/>
        <v>89</v>
      </c>
      <c r="C103" s="31" t="s">
        <v>85</v>
      </c>
      <c r="D103" s="61">
        <v>5</v>
      </c>
      <c r="E103" s="105" t="s">
        <v>8</v>
      </c>
    </row>
    <row r="104" spans="1:5" x14ac:dyDescent="0.25">
      <c r="A104" s="617"/>
      <c r="B104" s="9">
        <f t="shared" si="2"/>
        <v>90</v>
      </c>
      <c r="C104" s="31" t="s">
        <v>86</v>
      </c>
      <c r="D104" s="11">
        <v>0</v>
      </c>
      <c r="E104" s="105" t="s">
        <v>8</v>
      </c>
    </row>
    <row r="105" spans="1:5" x14ac:dyDescent="0.25">
      <c r="A105" s="617"/>
      <c r="B105" s="9">
        <f t="shared" si="2"/>
        <v>91</v>
      </c>
      <c r="C105" s="31" t="s">
        <v>87</v>
      </c>
      <c r="D105" s="11">
        <v>0</v>
      </c>
      <c r="E105" s="105" t="s">
        <v>8</v>
      </c>
    </row>
    <row r="106" spans="1:5" x14ac:dyDescent="0.25">
      <c r="A106" s="617"/>
      <c r="B106" s="9">
        <f t="shared" si="2"/>
        <v>92</v>
      </c>
      <c r="C106" s="31" t="s">
        <v>240</v>
      </c>
      <c r="D106" s="61">
        <v>20</v>
      </c>
      <c r="E106" s="105" t="s">
        <v>8</v>
      </c>
    </row>
    <row r="107" spans="1:5" x14ac:dyDescent="0.25">
      <c r="A107" s="617"/>
      <c r="B107" s="9">
        <f t="shared" si="2"/>
        <v>93</v>
      </c>
      <c r="C107" s="31" t="s">
        <v>88</v>
      </c>
      <c r="D107" s="11">
        <v>0</v>
      </c>
      <c r="E107" s="105" t="s">
        <v>8</v>
      </c>
    </row>
    <row r="108" spans="1:5" x14ac:dyDescent="0.25">
      <c r="A108" s="617"/>
      <c r="B108" s="9">
        <f t="shared" si="2"/>
        <v>94</v>
      </c>
      <c r="C108" s="31" t="s">
        <v>241</v>
      </c>
      <c r="D108" s="77">
        <v>10</v>
      </c>
      <c r="E108" s="105" t="s">
        <v>8</v>
      </c>
    </row>
    <row r="109" spans="1:5" x14ac:dyDescent="0.25">
      <c r="A109" s="617"/>
      <c r="B109" s="9">
        <f t="shared" si="2"/>
        <v>95</v>
      </c>
      <c r="C109" s="31" t="s">
        <v>89</v>
      </c>
      <c r="D109" s="11">
        <v>0</v>
      </c>
      <c r="E109" s="105" t="s">
        <v>8</v>
      </c>
    </row>
    <row r="110" spans="1:5" x14ac:dyDescent="0.25">
      <c r="A110" s="617"/>
      <c r="B110" s="9">
        <f t="shared" si="2"/>
        <v>96</v>
      </c>
      <c r="C110" s="31" t="s">
        <v>90</v>
      </c>
      <c r="D110" s="11">
        <v>0</v>
      </c>
      <c r="E110" s="105" t="s">
        <v>8</v>
      </c>
    </row>
    <row r="111" spans="1:5" ht="45" x14ac:dyDescent="0.25">
      <c r="A111" s="617"/>
      <c r="B111" s="9">
        <f t="shared" si="2"/>
        <v>97</v>
      </c>
      <c r="C111" s="78" t="s">
        <v>157</v>
      </c>
      <c r="D111" s="11">
        <v>0</v>
      </c>
      <c r="E111" s="105" t="s">
        <v>8</v>
      </c>
    </row>
    <row r="112" spans="1:5" ht="30" x14ac:dyDescent="0.25">
      <c r="A112" s="617"/>
      <c r="B112" s="9">
        <f t="shared" si="2"/>
        <v>98</v>
      </c>
      <c r="C112" s="78" t="s">
        <v>136</v>
      </c>
      <c r="D112" s="32">
        <v>0</v>
      </c>
      <c r="E112" s="105" t="s">
        <v>8</v>
      </c>
    </row>
    <row r="113" spans="1:6" ht="30" x14ac:dyDescent="0.25">
      <c r="A113" s="617"/>
      <c r="B113" s="9">
        <f t="shared" si="2"/>
        <v>99</v>
      </c>
      <c r="C113" s="78" t="s">
        <v>135</v>
      </c>
      <c r="D113" s="32">
        <v>0</v>
      </c>
      <c r="E113" s="105" t="s">
        <v>8</v>
      </c>
    </row>
    <row r="114" spans="1:6" ht="30" x14ac:dyDescent="0.25">
      <c r="A114" s="617"/>
      <c r="B114" s="9">
        <f t="shared" si="2"/>
        <v>100</v>
      </c>
      <c r="C114" s="78" t="s">
        <v>158</v>
      </c>
      <c r="D114" s="32">
        <v>0</v>
      </c>
      <c r="E114" s="105" t="s">
        <v>8</v>
      </c>
    </row>
    <row r="115" spans="1:6" ht="45" customHeight="1" x14ac:dyDescent="0.25">
      <c r="A115" s="617"/>
      <c r="B115" s="9">
        <f t="shared" si="2"/>
        <v>101</v>
      </c>
      <c r="C115" s="31" t="s">
        <v>159</v>
      </c>
      <c r="D115" s="32">
        <v>0</v>
      </c>
      <c r="E115" s="105" t="s">
        <v>8</v>
      </c>
    </row>
    <row r="116" spans="1:6" ht="30" x14ac:dyDescent="0.25">
      <c r="A116" s="617"/>
      <c r="B116" s="9">
        <f t="shared" si="2"/>
        <v>102</v>
      </c>
      <c r="C116" s="31" t="s">
        <v>91</v>
      </c>
      <c r="D116" s="11">
        <v>0</v>
      </c>
      <c r="E116" s="105" t="s">
        <v>8</v>
      </c>
    </row>
    <row r="117" spans="1:6" ht="30" x14ac:dyDescent="0.25">
      <c r="A117" s="617"/>
      <c r="B117" s="9">
        <f t="shared" si="2"/>
        <v>103</v>
      </c>
      <c r="C117" s="31" t="s">
        <v>192</v>
      </c>
      <c r="D117" s="11">
        <v>0</v>
      </c>
      <c r="E117" s="105" t="s">
        <v>8</v>
      </c>
    </row>
    <row r="118" spans="1:6" x14ac:dyDescent="0.25">
      <c r="A118" s="617"/>
      <c r="B118" s="9">
        <f t="shared" si="2"/>
        <v>104</v>
      </c>
      <c r="C118" s="31" t="s">
        <v>92</v>
      </c>
      <c r="D118" s="11">
        <v>0</v>
      </c>
      <c r="E118" s="105" t="s">
        <v>8</v>
      </c>
    </row>
    <row r="119" spans="1:6" x14ac:dyDescent="0.25">
      <c r="A119" s="617"/>
      <c r="B119" s="9">
        <f t="shared" si="2"/>
        <v>105</v>
      </c>
      <c r="C119" s="31" t="s">
        <v>93</v>
      </c>
      <c r="D119" s="60">
        <v>5</v>
      </c>
      <c r="E119" s="105" t="s">
        <v>8</v>
      </c>
    </row>
    <row r="120" spans="1:6" ht="30" x14ac:dyDescent="0.25">
      <c r="A120" s="617"/>
      <c r="B120" s="9">
        <f t="shared" si="2"/>
        <v>106</v>
      </c>
      <c r="C120" s="31" t="s">
        <v>160</v>
      </c>
      <c r="D120" s="11">
        <v>0</v>
      </c>
      <c r="E120" s="105" t="s">
        <v>8</v>
      </c>
    </row>
    <row r="121" spans="1:6" ht="30" x14ac:dyDescent="0.25">
      <c r="A121" s="617"/>
      <c r="B121" s="9">
        <f t="shared" si="2"/>
        <v>107</v>
      </c>
      <c r="C121" s="31" t="s">
        <v>94</v>
      </c>
      <c r="D121" s="11">
        <v>0</v>
      </c>
      <c r="E121" s="105" t="s">
        <v>8</v>
      </c>
    </row>
    <row r="122" spans="1:6" x14ac:dyDescent="0.25">
      <c r="A122" s="617"/>
      <c r="B122" s="9">
        <f t="shared" si="2"/>
        <v>108</v>
      </c>
      <c r="C122" s="31" t="s">
        <v>95</v>
      </c>
      <c r="D122" s="11">
        <v>0</v>
      </c>
      <c r="E122" s="105" t="s">
        <v>8</v>
      </c>
    </row>
    <row r="123" spans="1:6" ht="30" x14ac:dyDescent="0.25">
      <c r="A123" s="617"/>
      <c r="B123" s="9">
        <f t="shared" si="2"/>
        <v>109</v>
      </c>
      <c r="C123" s="31" t="s">
        <v>242</v>
      </c>
      <c r="D123" s="77">
        <v>5</v>
      </c>
      <c r="E123" s="105" t="s">
        <v>8</v>
      </c>
      <c r="F123" s="188"/>
    </row>
    <row r="124" spans="1:6" x14ac:dyDescent="0.25">
      <c r="A124" s="617"/>
      <c r="B124" s="9">
        <f t="shared" si="2"/>
        <v>110</v>
      </c>
      <c r="C124" s="31" t="s">
        <v>96</v>
      </c>
      <c r="D124" s="11">
        <v>0</v>
      </c>
      <c r="E124" s="105" t="s">
        <v>8</v>
      </c>
    </row>
    <row r="125" spans="1:6" x14ac:dyDescent="0.25">
      <c r="A125" s="617"/>
      <c r="B125" s="9">
        <f t="shared" si="2"/>
        <v>111</v>
      </c>
      <c r="C125" s="31" t="s">
        <v>97</v>
      </c>
      <c r="D125" s="11">
        <v>0</v>
      </c>
      <c r="E125" s="105" t="s">
        <v>8</v>
      </c>
    </row>
    <row r="126" spans="1:6" x14ac:dyDescent="0.25">
      <c r="A126" s="617"/>
      <c r="B126" s="9">
        <f t="shared" si="2"/>
        <v>112</v>
      </c>
      <c r="C126" s="31" t="s">
        <v>98</v>
      </c>
      <c r="D126" s="61">
        <v>5</v>
      </c>
      <c r="E126" s="105" t="s">
        <v>8</v>
      </c>
    </row>
    <row r="127" spans="1:6" ht="15.75" thickBot="1" x14ac:dyDescent="0.3">
      <c r="A127" s="618"/>
      <c r="B127" s="9">
        <f t="shared" si="2"/>
        <v>113</v>
      </c>
      <c r="C127" s="31" t="s">
        <v>243</v>
      </c>
      <c r="D127" s="77">
        <v>5</v>
      </c>
      <c r="E127" s="105" t="s">
        <v>8</v>
      </c>
    </row>
    <row r="128" spans="1:6" ht="45" x14ac:dyDescent="0.25">
      <c r="A128" s="208" t="s">
        <v>151</v>
      </c>
      <c r="B128" s="9">
        <f t="shared" si="2"/>
        <v>114</v>
      </c>
      <c r="C128" s="30" t="s">
        <v>105</v>
      </c>
      <c r="D128" s="11">
        <v>0</v>
      </c>
      <c r="E128" s="105" t="s">
        <v>8</v>
      </c>
    </row>
    <row r="129" spans="1:6" ht="30.75" thickBot="1" x14ac:dyDescent="0.3">
      <c r="A129" s="209" t="s">
        <v>9</v>
      </c>
      <c r="B129" s="9">
        <f t="shared" si="2"/>
        <v>115</v>
      </c>
      <c r="C129" s="31" t="s">
        <v>10</v>
      </c>
      <c r="D129" s="11">
        <v>0</v>
      </c>
      <c r="E129" s="105" t="s">
        <v>8</v>
      </c>
    </row>
    <row r="130" spans="1:6" x14ac:dyDescent="0.25">
      <c r="A130" s="616" t="s">
        <v>99</v>
      </c>
      <c r="B130" s="9">
        <f t="shared" si="2"/>
        <v>116</v>
      </c>
      <c r="C130" s="31" t="s">
        <v>130</v>
      </c>
      <c r="D130" s="32">
        <v>0</v>
      </c>
      <c r="E130" s="105" t="s">
        <v>8</v>
      </c>
    </row>
    <row r="131" spans="1:6" x14ac:dyDescent="0.25">
      <c r="A131" s="617"/>
      <c r="B131" s="9">
        <f t="shared" si="2"/>
        <v>117</v>
      </c>
      <c r="C131" s="31" t="s">
        <v>100</v>
      </c>
      <c r="D131" s="32">
        <v>0</v>
      </c>
      <c r="E131" s="105" t="s">
        <v>8</v>
      </c>
    </row>
    <row r="132" spans="1:6" ht="30" x14ac:dyDescent="0.25">
      <c r="A132" s="617"/>
      <c r="B132" s="9">
        <f t="shared" si="2"/>
        <v>118</v>
      </c>
      <c r="C132" s="31" t="s">
        <v>175</v>
      </c>
      <c r="D132" s="32">
        <v>0</v>
      </c>
      <c r="E132" s="105" t="s">
        <v>8</v>
      </c>
    </row>
    <row r="133" spans="1:6" x14ac:dyDescent="0.25">
      <c r="A133" s="617"/>
      <c r="B133" s="9">
        <f t="shared" si="2"/>
        <v>119</v>
      </c>
      <c r="C133" s="31" t="s">
        <v>165</v>
      </c>
      <c r="D133" s="32">
        <v>0</v>
      </c>
      <c r="E133" s="105" t="s">
        <v>8</v>
      </c>
    </row>
    <row r="134" spans="1:6" x14ac:dyDescent="0.25">
      <c r="A134" s="617"/>
      <c r="B134" s="9">
        <f t="shared" si="2"/>
        <v>120</v>
      </c>
      <c r="C134" s="31" t="s">
        <v>176</v>
      </c>
      <c r="D134" s="32">
        <v>0</v>
      </c>
      <c r="E134" s="105" t="s">
        <v>8</v>
      </c>
    </row>
    <row r="135" spans="1:6" ht="30.75" thickBot="1" x14ac:dyDescent="0.3">
      <c r="A135" s="618"/>
      <c r="B135" s="9">
        <f t="shared" si="2"/>
        <v>121</v>
      </c>
      <c r="C135" s="31" t="s">
        <v>178</v>
      </c>
      <c r="D135" s="11">
        <v>0</v>
      </c>
      <c r="E135" s="105" t="s">
        <v>8</v>
      </c>
    </row>
    <row r="136" spans="1:6" x14ac:dyDescent="0.25">
      <c r="A136" s="617"/>
      <c r="B136" s="9">
        <f t="shared" si="2"/>
        <v>122</v>
      </c>
      <c r="C136" s="31" t="s">
        <v>179</v>
      </c>
      <c r="D136" s="77">
        <v>10</v>
      </c>
      <c r="E136" s="105" t="s">
        <v>8</v>
      </c>
    </row>
    <row r="137" spans="1:6" x14ac:dyDescent="0.25">
      <c r="A137" s="617"/>
      <c r="B137" s="9">
        <f t="shared" si="2"/>
        <v>123</v>
      </c>
      <c r="C137" s="31" t="s">
        <v>101</v>
      </c>
      <c r="D137" s="11">
        <v>0</v>
      </c>
      <c r="E137" s="105" t="s">
        <v>8</v>
      </c>
    </row>
    <row r="138" spans="1:6" x14ac:dyDescent="0.25">
      <c r="A138" s="617"/>
      <c r="B138" s="9">
        <f t="shared" si="2"/>
        <v>124</v>
      </c>
      <c r="C138" s="31" t="s">
        <v>180</v>
      </c>
      <c r="D138" s="61">
        <v>15</v>
      </c>
      <c r="E138" s="105" t="s">
        <v>8</v>
      </c>
    </row>
    <row r="139" spans="1:6" ht="15.75" thickBot="1" x14ac:dyDescent="0.3">
      <c r="A139" s="617"/>
      <c r="B139" s="9">
        <f t="shared" si="2"/>
        <v>125</v>
      </c>
      <c r="C139" s="31" t="s">
        <v>181</v>
      </c>
      <c r="D139" s="122">
        <v>5</v>
      </c>
      <c r="E139" s="115" t="s">
        <v>8</v>
      </c>
      <c r="F139" s="219">
        <f>COUNTIF(E140:E141,"s")</f>
        <v>1</v>
      </c>
    </row>
    <row r="140" spans="1:6" x14ac:dyDescent="0.25">
      <c r="A140" s="617"/>
      <c r="B140" s="9">
        <f t="shared" si="2"/>
        <v>126</v>
      </c>
      <c r="C140" s="36" t="s">
        <v>162</v>
      </c>
      <c r="D140" s="117">
        <v>5</v>
      </c>
      <c r="E140" s="296" t="s">
        <v>15</v>
      </c>
      <c r="F140" s="220" t="str">
        <f>IF(F139&gt;1,"ERROR, seleccionar només una S","")</f>
        <v/>
      </c>
    </row>
    <row r="141" spans="1:6" ht="30.75" thickBot="1" x14ac:dyDescent="0.3">
      <c r="A141" s="618"/>
      <c r="B141" s="9">
        <f t="shared" si="2"/>
        <v>127</v>
      </c>
      <c r="C141" s="36" t="s">
        <v>182</v>
      </c>
      <c r="D141" s="119">
        <v>10</v>
      </c>
      <c r="E141" s="298" t="s">
        <v>8</v>
      </c>
    </row>
    <row r="142" spans="1:6" x14ac:dyDescent="0.25">
      <c r="A142" s="616" t="s">
        <v>44</v>
      </c>
      <c r="B142" s="9">
        <f t="shared" si="2"/>
        <v>128</v>
      </c>
      <c r="C142" s="31" t="s">
        <v>45</v>
      </c>
      <c r="D142" s="7">
        <v>0</v>
      </c>
      <c r="E142" s="109" t="s">
        <v>8</v>
      </c>
    </row>
    <row r="143" spans="1:6" ht="15.75" thickBot="1" x14ac:dyDescent="0.3">
      <c r="A143" s="617"/>
      <c r="B143" s="9">
        <f t="shared" si="2"/>
        <v>129</v>
      </c>
      <c r="C143" s="33" t="s">
        <v>244</v>
      </c>
      <c r="D143" s="91">
        <v>5</v>
      </c>
      <c r="E143" s="105" t="s">
        <v>8</v>
      </c>
    </row>
    <row r="144" spans="1:6" x14ac:dyDescent="0.25">
      <c r="A144" s="616" t="s">
        <v>126</v>
      </c>
      <c r="B144" s="9">
        <f t="shared" si="2"/>
        <v>130</v>
      </c>
      <c r="C144" s="31" t="s">
        <v>308</v>
      </c>
      <c r="D144" s="18">
        <v>20</v>
      </c>
      <c r="E144" s="105" t="s">
        <v>8</v>
      </c>
    </row>
    <row r="145" spans="1:5" x14ac:dyDescent="0.25">
      <c r="A145" s="617"/>
      <c r="B145" s="9">
        <f t="shared" si="2"/>
        <v>131</v>
      </c>
      <c r="C145" s="31" t="s">
        <v>309</v>
      </c>
      <c r="D145" s="13">
        <v>5</v>
      </c>
      <c r="E145" s="105" t="s">
        <v>8</v>
      </c>
    </row>
    <row r="146" spans="1:5" x14ac:dyDescent="0.25">
      <c r="A146" s="617"/>
      <c r="B146" s="9">
        <f t="shared" si="2"/>
        <v>132</v>
      </c>
      <c r="C146" s="31" t="s">
        <v>46</v>
      </c>
      <c r="D146" s="11">
        <v>0</v>
      </c>
      <c r="E146" s="105" t="s">
        <v>8</v>
      </c>
    </row>
    <row r="147" spans="1:5" ht="15.75" thickBot="1" x14ac:dyDescent="0.3">
      <c r="A147" s="618"/>
      <c r="B147" s="9">
        <f t="shared" si="2"/>
        <v>133</v>
      </c>
      <c r="C147" s="31" t="s">
        <v>110</v>
      </c>
      <c r="D147" s="18">
        <v>20</v>
      </c>
      <c r="E147" s="105" t="s">
        <v>8</v>
      </c>
    </row>
    <row r="148" spans="1:5" x14ac:dyDescent="0.25">
      <c r="A148" s="604" t="s">
        <v>47</v>
      </c>
      <c r="B148" s="9">
        <f t="shared" si="2"/>
        <v>134</v>
      </c>
      <c r="C148" s="35" t="s">
        <v>203</v>
      </c>
      <c r="D148" s="13">
        <v>5</v>
      </c>
      <c r="E148" s="105" t="s">
        <v>8</v>
      </c>
    </row>
    <row r="149" spans="1:5" ht="30" x14ac:dyDescent="0.25">
      <c r="A149" s="605"/>
      <c r="B149" s="9">
        <f t="shared" si="2"/>
        <v>135</v>
      </c>
      <c r="C149" s="35" t="s">
        <v>204</v>
      </c>
      <c r="D149" s="11">
        <v>0</v>
      </c>
      <c r="E149" s="105" t="s">
        <v>8</v>
      </c>
    </row>
    <row r="150" spans="1:5" x14ac:dyDescent="0.25">
      <c r="A150" s="605"/>
      <c r="B150" s="9">
        <f t="shared" si="2"/>
        <v>136</v>
      </c>
      <c r="C150" s="35" t="s">
        <v>161</v>
      </c>
      <c r="D150" s="13">
        <v>5</v>
      </c>
      <c r="E150" s="105" t="s">
        <v>8</v>
      </c>
    </row>
    <row r="151" spans="1:5" x14ac:dyDescent="0.25">
      <c r="A151" s="605"/>
      <c r="B151" s="9">
        <f t="shared" si="2"/>
        <v>137</v>
      </c>
      <c r="C151" s="35" t="s">
        <v>48</v>
      </c>
      <c r="D151" s="13">
        <v>5</v>
      </c>
      <c r="E151" s="105" t="s">
        <v>8</v>
      </c>
    </row>
    <row r="152" spans="1:5" ht="30" x14ac:dyDescent="0.25">
      <c r="A152" s="605"/>
      <c r="B152" s="9">
        <f t="shared" si="2"/>
        <v>138</v>
      </c>
      <c r="C152" s="37" t="s">
        <v>307</v>
      </c>
      <c r="D152" s="61">
        <v>15</v>
      </c>
      <c r="E152" s="105" t="s">
        <v>8</v>
      </c>
    </row>
    <row r="153" spans="1:5" x14ac:dyDescent="0.25">
      <c r="A153" s="605"/>
      <c r="B153" s="9">
        <f t="shared" si="2"/>
        <v>139</v>
      </c>
      <c r="C153" s="35" t="s">
        <v>205</v>
      </c>
      <c r="D153" s="11">
        <v>0</v>
      </c>
      <c r="E153" s="105" t="s">
        <v>8</v>
      </c>
    </row>
    <row r="154" spans="1:5" x14ac:dyDescent="0.25">
      <c r="A154" s="605"/>
      <c r="B154" s="9">
        <f t="shared" si="2"/>
        <v>140</v>
      </c>
      <c r="C154" s="35" t="s">
        <v>102</v>
      </c>
      <c r="D154" s="11">
        <v>0</v>
      </c>
      <c r="E154" s="105" t="s">
        <v>8</v>
      </c>
    </row>
    <row r="155" spans="1:5" x14ac:dyDescent="0.25">
      <c r="A155" s="605"/>
      <c r="B155" s="9">
        <f t="shared" si="2"/>
        <v>141</v>
      </c>
      <c r="C155" s="35" t="s">
        <v>206</v>
      </c>
      <c r="D155" s="13">
        <v>5</v>
      </c>
      <c r="E155" s="105" t="s">
        <v>8</v>
      </c>
    </row>
    <row r="156" spans="1:5" ht="30.75" thickBot="1" x14ac:dyDescent="0.3">
      <c r="A156" s="606"/>
      <c r="B156" s="9">
        <f t="shared" si="2"/>
        <v>142</v>
      </c>
      <c r="C156" s="79" t="s">
        <v>207</v>
      </c>
      <c r="D156" s="13">
        <v>5</v>
      </c>
      <c r="E156" s="105" t="s">
        <v>8</v>
      </c>
    </row>
    <row r="157" spans="1:5" x14ac:dyDescent="0.25">
      <c r="A157" s="604" t="s">
        <v>20</v>
      </c>
      <c r="B157" s="9">
        <f t="shared" si="2"/>
        <v>143</v>
      </c>
      <c r="C157" s="31" t="s">
        <v>137</v>
      </c>
      <c r="D157" s="11">
        <v>0</v>
      </c>
      <c r="E157" s="105" t="s">
        <v>8</v>
      </c>
    </row>
    <row r="158" spans="1:5" ht="45" x14ac:dyDescent="0.25">
      <c r="A158" s="605"/>
      <c r="B158" s="9">
        <f t="shared" si="2"/>
        <v>144</v>
      </c>
      <c r="C158" s="35" t="s">
        <v>132</v>
      </c>
      <c r="D158" s="11">
        <v>0</v>
      </c>
      <c r="E158" s="105" t="s">
        <v>8</v>
      </c>
    </row>
    <row r="159" spans="1:5" ht="150" x14ac:dyDescent="0.25">
      <c r="A159" s="605"/>
      <c r="B159" s="9">
        <f t="shared" si="2"/>
        <v>145</v>
      </c>
      <c r="C159" s="98" t="s">
        <v>194</v>
      </c>
      <c r="D159" s="34">
        <v>0</v>
      </c>
      <c r="E159" s="105" t="s">
        <v>8</v>
      </c>
    </row>
    <row r="160" spans="1:5" x14ac:dyDescent="0.25">
      <c r="A160" s="605"/>
      <c r="B160" s="9">
        <f t="shared" si="2"/>
        <v>146</v>
      </c>
      <c r="C160" s="31" t="s">
        <v>80</v>
      </c>
      <c r="D160" s="11">
        <v>0</v>
      </c>
      <c r="E160" s="105" t="s">
        <v>8</v>
      </c>
    </row>
    <row r="161" spans="1:5" ht="15.75" thickBot="1" x14ac:dyDescent="0.3">
      <c r="A161" s="606"/>
      <c r="B161" s="71">
        <f t="shared" si="2"/>
        <v>147</v>
      </c>
      <c r="C161" s="86" t="s">
        <v>103</v>
      </c>
      <c r="D161" s="38">
        <v>10</v>
      </c>
      <c r="E161" s="106" t="s">
        <v>8</v>
      </c>
    </row>
    <row r="162" spans="1:5" ht="15.75" thickBot="1" x14ac:dyDescent="0.3">
      <c r="A162" s="88"/>
      <c r="B162" s="25"/>
      <c r="C162" s="221" t="s">
        <v>278</v>
      </c>
      <c r="D162" s="222">
        <f>COUNTIF(D35:D161,"=0")</f>
        <v>84</v>
      </c>
      <c r="E162" s="4"/>
    </row>
    <row r="163" spans="1:5" ht="15.75" thickBot="1" x14ac:dyDescent="0.3">
      <c r="A163" s="88"/>
      <c r="B163" s="25"/>
      <c r="C163" s="223" t="s">
        <v>253</v>
      </c>
      <c r="D163" s="224">
        <f>COUNTIFS(D35:D161,"=0",$E$35:$E$161,"=S")</f>
        <v>84</v>
      </c>
      <c r="E163" s="4"/>
    </row>
    <row r="164" spans="1:5" ht="15.75" thickBot="1" x14ac:dyDescent="0.3">
      <c r="A164" s="88"/>
      <c r="B164" s="25"/>
      <c r="C164" s="225"/>
      <c r="D164" s="226">
        <f>D163/D162</f>
        <v>1</v>
      </c>
      <c r="E164" s="4"/>
    </row>
    <row r="165" spans="1:5" ht="15.75" thickBot="1" x14ac:dyDescent="0.3">
      <c r="A165" s="88"/>
      <c r="B165" s="25"/>
      <c r="C165" s="227"/>
      <c r="D165" s="228"/>
      <c r="E165" s="4"/>
    </row>
    <row r="166" spans="1:5" ht="30.75" thickBot="1" x14ac:dyDescent="0.3">
      <c r="A166" s="88"/>
      <c r="B166" s="25"/>
      <c r="C166" s="229" t="s">
        <v>279</v>
      </c>
      <c r="D166" s="230">
        <f>SUM(D38:D39,D41:D42,D44:D45,D52,D54,D56:D57,D63,D66,D68,D70,D75,D78,D85:D86,D91,D93:D94,D101,D103,D106,D108,D119,D123,D126,D127,D136,D138:D139,D141,D143:D145,D147:D148,D150:D157,D161)</f>
        <v>360</v>
      </c>
      <c r="E166" s="4"/>
    </row>
    <row r="167" spans="1:5" ht="15.75" thickBot="1" x14ac:dyDescent="0.3">
      <c r="A167" s="88"/>
      <c r="B167" s="25"/>
      <c r="C167" s="231" t="s">
        <v>254</v>
      </c>
      <c r="D167" s="232">
        <f>SUMIFS(D35:D161,E35:E161,"S")</f>
        <v>360</v>
      </c>
      <c r="E167" s="4"/>
    </row>
    <row r="168" spans="1:5" ht="15.75" thickBot="1" x14ac:dyDescent="0.3">
      <c r="A168" s="88"/>
      <c r="B168" s="25"/>
      <c r="C168" s="233"/>
      <c r="D168" s="226">
        <f>D167/D166</f>
        <v>1</v>
      </c>
      <c r="E168" s="4"/>
    </row>
    <row r="169" spans="1:5" ht="15.75" thickBot="1" x14ac:dyDescent="0.3">
      <c r="A169" s="88"/>
      <c r="B169" s="25"/>
      <c r="C169" s="26"/>
      <c r="D169" s="27"/>
      <c r="E169" s="3"/>
    </row>
    <row r="170" spans="1:5" ht="15.75" thickBot="1" x14ac:dyDescent="0.3">
      <c r="A170" s="585" t="s">
        <v>50</v>
      </c>
      <c r="B170" s="586"/>
      <c r="C170" s="586"/>
      <c r="D170" s="234"/>
      <c r="E170" s="217"/>
    </row>
    <row r="171" spans="1:5" ht="30" x14ac:dyDescent="0.25">
      <c r="A171" s="607" t="s">
        <v>116</v>
      </c>
      <c r="B171" s="18">
        <f>B161+1</f>
        <v>148</v>
      </c>
      <c r="C171" s="108" t="s">
        <v>117</v>
      </c>
      <c r="D171" s="73">
        <v>0</v>
      </c>
      <c r="E171" s="104" t="s">
        <v>8</v>
      </c>
    </row>
    <row r="172" spans="1:5" ht="30" x14ac:dyDescent="0.25">
      <c r="A172" s="607"/>
      <c r="B172" s="13">
        <f>B171+1</f>
        <v>149</v>
      </c>
      <c r="C172" s="67" t="s">
        <v>118</v>
      </c>
      <c r="D172" s="13">
        <v>5</v>
      </c>
      <c r="E172" s="105" t="s">
        <v>8</v>
      </c>
    </row>
    <row r="173" spans="1:5" ht="30" x14ac:dyDescent="0.25">
      <c r="A173" s="607"/>
      <c r="B173" s="13">
        <f t="shared" ref="B173:B197" si="3">B172+1</f>
        <v>150</v>
      </c>
      <c r="C173" s="68" t="s">
        <v>134</v>
      </c>
      <c r="D173" s="34">
        <v>0</v>
      </c>
      <c r="E173" s="105" t="s">
        <v>8</v>
      </c>
    </row>
    <row r="174" spans="1:5" ht="30" x14ac:dyDescent="0.25">
      <c r="A174" s="608"/>
      <c r="B174" s="13">
        <f t="shared" si="3"/>
        <v>151</v>
      </c>
      <c r="C174" s="68" t="s">
        <v>119</v>
      </c>
      <c r="D174" s="34">
        <v>0</v>
      </c>
      <c r="E174" s="105" t="s">
        <v>8</v>
      </c>
    </row>
    <row r="175" spans="1:5" ht="30" x14ac:dyDescent="0.25">
      <c r="A175" s="214" t="s">
        <v>153</v>
      </c>
      <c r="B175" s="13">
        <f t="shared" si="3"/>
        <v>152</v>
      </c>
      <c r="C175" s="10" t="s">
        <v>51</v>
      </c>
      <c r="D175" s="11">
        <v>0</v>
      </c>
      <c r="E175" s="105" t="s">
        <v>8</v>
      </c>
    </row>
    <row r="176" spans="1:5" ht="30" x14ac:dyDescent="0.25">
      <c r="A176" s="214" t="s">
        <v>9</v>
      </c>
      <c r="B176" s="13">
        <f t="shared" si="3"/>
        <v>153</v>
      </c>
      <c r="C176" s="23" t="s">
        <v>10</v>
      </c>
      <c r="D176" s="11">
        <v>0</v>
      </c>
      <c r="E176" s="105" t="s">
        <v>8</v>
      </c>
    </row>
    <row r="177" spans="1:6" ht="30" customHeight="1" x14ac:dyDescent="0.25">
      <c r="A177" s="609" t="s">
        <v>13</v>
      </c>
      <c r="B177" s="13">
        <f t="shared" si="3"/>
        <v>154</v>
      </c>
      <c r="C177" s="20" t="s">
        <v>52</v>
      </c>
      <c r="D177" s="11">
        <v>0</v>
      </c>
      <c r="E177" s="105" t="s">
        <v>8</v>
      </c>
    </row>
    <row r="178" spans="1:6" x14ac:dyDescent="0.25">
      <c r="A178" s="610"/>
      <c r="B178" s="13">
        <f t="shared" si="3"/>
        <v>155</v>
      </c>
      <c r="C178" s="35" t="s">
        <v>193</v>
      </c>
      <c r="D178" s="32">
        <v>0</v>
      </c>
      <c r="E178" s="105" t="s">
        <v>8</v>
      </c>
      <c r="F178" s="219"/>
    </row>
    <row r="179" spans="1:6" x14ac:dyDescent="0.25">
      <c r="A179" s="610"/>
      <c r="B179" s="13">
        <f t="shared" si="3"/>
        <v>156</v>
      </c>
      <c r="C179" s="36" t="s">
        <v>53</v>
      </c>
      <c r="D179" s="127">
        <v>0</v>
      </c>
      <c r="E179" s="105" t="s">
        <v>8</v>
      </c>
      <c r="F179" s="220"/>
    </row>
    <row r="180" spans="1:6" x14ac:dyDescent="0.25">
      <c r="A180" s="610"/>
      <c r="B180" s="13">
        <f t="shared" si="3"/>
        <v>157</v>
      </c>
      <c r="C180" s="36" t="s">
        <v>54</v>
      </c>
      <c r="D180" s="128">
        <v>20</v>
      </c>
      <c r="E180" s="105" t="s">
        <v>8</v>
      </c>
    </row>
    <row r="181" spans="1:6" x14ac:dyDescent="0.25">
      <c r="A181" s="610"/>
      <c r="B181" s="13">
        <f t="shared" si="3"/>
        <v>158</v>
      </c>
      <c r="C181" s="36" t="s">
        <v>55</v>
      </c>
      <c r="D181" s="11">
        <v>0</v>
      </c>
      <c r="E181" s="105" t="s">
        <v>8</v>
      </c>
    </row>
    <row r="182" spans="1:6" x14ac:dyDescent="0.25">
      <c r="A182" s="610"/>
      <c r="B182" s="13">
        <f t="shared" si="3"/>
        <v>159</v>
      </c>
      <c r="C182" s="19" t="s">
        <v>245</v>
      </c>
      <c r="D182" s="9">
        <v>10</v>
      </c>
      <c r="E182" s="105" t="s">
        <v>8</v>
      </c>
    </row>
    <row r="183" spans="1:6" x14ac:dyDescent="0.25">
      <c r="A183" s="610"/>
      <c r="B183" s="13">
        <f t="shared" si="3"/>
        <v>160</v>
      </c>
      <c r="C183" s="20" t="s">
        <v>152</v>
      </c>
      <c r="D183" s="7">
        <v>0</v>
      </c>
      <c r="E183" s="105" t="s">
        <v>8</v>
      </c>
    </row>
    <row r="184" spans="1:6" x14ac:dyDescent="0.25">
      <c r="A184" s="610"/>
      <c r="B184" s="13">
        <f t="shared" si="3"/>
        <v>161</v>
      </c>
      <c r="C184" s="35" t="s">
        <v>123</v>
      </c>
      <c r="D184" s="11">
        <v>0</v>
      </c>
      <c r="E184" s="105" t="s">
        <v>8</v>
      </c>
    </row>
    <row r="185" spans="1:6" x14ac:dyDescent="0.25">
      <c r="A185" s="610"/>
      <c r="B185" s="13">
        <f t="shared" si="3"/>
        <v>162</v>
      </c>
      <c r="C185" s="35" t="s">
        <v>49</v>
      </c>
      <c r="D185" s="11">
        <v>0</v>
      </c>
      <c r="E185" s="105" t="s">
        <v>8</v>
      </c>
    </row>
    <row r="186" spans="1:6" x14ac:dyDescent="0.25">
      <c r="A186" s="610"/>
      <c r="B186" s="13">
        <f t="shared" si="3"/>
        <v>163</v>
      </c>
      <c r="C186" s="20" t="s">
        <v>56</v>
      </c>
      <c r="D186" s="11">
        <v>0</v>
      </c>
      <c r="E186" s="105" t="s">
        <v>8</v>
      </c>
    </row>
    <row r="187" spans="1:6" ht="30" x14ac:dyDescent="0.25">
      <c r="A187" s="610"/>
      <c r="B187" s="13">
        <f t="shared" si="3"/>
        <v>164</v>
      </c>
      <c r="C187" s="41" t="s">
        <v>57</v>
      </c>
      <c r="D187" s="11">
        <v>0</v>
      </c>
      <c r="E187" s="105" t="s">
        <v>8</v>
      </c>
    </row>
    <row r="188" spans="1:6" x14ac:dyDescent="0.25">
      <c r="A188" s="610"/>
      <c r="B188" s="13">
        <f t="shared" si="3"/>
        <v>165</v>
      </c>
      <c r="C188" s="20" t="s">
        <v>58</v>
      </c>
      <c r="D188" s="13">
        <v>15</v>
      </c>
      <c r="E188" s="105" t="s">
        <v>8</v>
      </c>
    </row>
    <row r="189" spans="1:6" x14ac:dyDescent="0.25">
      <c r="A189" s="610"/>
      <c r="B189" s="13">
        <f t="shared" si="3"/>
        <v>166</v>
      </c>
      <c r="C189" s="35" t="s">
        <v>120</v>
      </c>
      <c r="D189" s="13">
        <v>10</v>
      </c>
      <c r="E189" s="105" t="s">
        <v>8</v>
      </c>
    </row>
    <row r="190" spans="1:6" x14ac:dyDescent="0.25">
      <c r="A190" s="610"/>
      <c r="B190" s="13">
        <f t="shared" si="3"/>
        <v>167</v>
      </c>
      <c r="C190" s="20" t="s">
        <v>59</v>
      </c>
      <c r="D190" s="11">
        <v>0</v>
      </c>
      <c r="E190" s="105" t="s">
        <v>8</v>
      </c>
    </row>
    <row r="191" spans="1:6" x14ac:dyDescent="0.25">
      <c r="A191" s="610"/>
      <c r="B191" s="13">
        <f t="shared" si="3"/>
        <v>168</v>
      </c>
      <c r="C191" s="133" t="s">
        <v>133</v>
      </c>
      <c r="D191" s="11">
        <v>0</v>
      </c>
      <c r="E191" s="105" t="s">
        <v>8</v>
      </c>
    </row>
    <row r="192" spans="1:6" x14ac:dyDescent="0.25">
      <c r="A192" s="611"/>
      <c r="B192" s="13">
        <f t="shared" si="3"/>
        <v>169</v>
      </c>
      <c r="C192" s="20" t="s">
        <v>60</v>
      </c>
      <c r="D192" s="7">
        <v>0</v>
      </c>
      <c r="E192" s="105" t="s">
        <v>8</v>
      </c>
    </row>
    <row r="193" spans="1:5" x14ac:dyDescent="0.25">
      <c r="A193" s="210"/>
      <c r="B193" s="13">
        <f t="shared" si="3"/>
        <v>170</v>
      </c>
      <c r="C193" s="20" t="s">
        <v>248</v>
      </c>
      <c r="D193" s="18">
        <v>5</v>
      </c>
      <c r="E193" s="105" t="s">
        <v>8</v>
      </c>
    </row>
    <row r="194" spans="1:5" x14ac:dyDescent="0.25">
      <c r="A194" s="210"/>
      <c r="B194" s="13">
        <f t="shared" si="3"/>
        <v>171</v>
      </c>
      <c r="C194" s="20" t="s">
        <v>249</v>
      </c>
      <c r="D194" s="18">
        <v>5</v>
      </c>
      <c r="E194" s="105" t="s">
        <v>8</v>
      </c>
    </row>
    <row r="195" spans="1:5" x14ac:dyDescent="0.25">
      <c r="A195" s="612" t="s">
        <v>20</v>
      </c>
      <c r="B195" s="13">
        <f t="shared" si="3"/>
        <v>172</v>
      </c>
      <c r="C195" s="20" t="s">
        <v>226</v>
      </c>
      <c r="D195" s="18">
        <v>5</v>
      </c>
      <c r="E195" s="105" t="s">
        <v>8</v>
      </c>
    </row>
    <row r="196" spans="1:5" x14ac:dyDescent="0.25">
      <c r="A196" s="613"/>
      <c r="B196" s="13">
        <f t="shared" si="3"/>
        <v>173</v>
      </c>
      <c r="C196" s="20" t="s">
        <v>61</v>
      </c>
      <c r="D196" s="11">
        <v>0</v>
      </c>
      <c r="E196" s="105" t="s">
        <v>8</v>
      </c>
    </row>
    <row r="197" spans="1:5" ht="15.75" thickBot="1" x14ac:dyDescent="0.3">
      <c r="A197" s="614"/>
      <c r="B197" s="38">
        <f t="shared" si="3"/>
        <v>174</v>
      </c>
      <c r="C197" s="97" t="s">
        <v>183</v>
      </c>
      <c r="D197" s="43">
        <v>0</v>
      </c>
      <c r="E197" s="106" t="s">
        <v>8</v>
      </c>
    </row>
    <row r="198" spans="1:5" ht="15.75" thickBot="1" x14ac:dyDescent="0.3">
      <c r="A198" s="88"/>
      <c r="B198" s="25"/>
      <c r="C198" s="221" t="s">
        <v>280</v>
      </c>
      <c r="D198" s="222">
        <f>COUNTIF(D171:D197,"=0")</f>
        <v>19</v>
      </c>
      <c r="E198" s="4"/>
    </row>
    <row r="199" spans="1:5" ht="15.75" thickBot="1" x14ac:dyDescent="0.3">
      <c r="A199" s="88"/>
      <c r="B199" s="25"/>
      <c r="C199" s="223" t="s">
        <v>255</v>
      </c>
      <c r="D199" s="224">
        <f>COUNTIFS(D171:D197,"=0",$E$171:$E$197,"=S")</f>
        <v>19</v>
      </c>
      <c r="E199" s="4"/>
    </row>
    <row r="200" spans="1:5" ht="15.75" thickBot="1" x14ac:dyDescent="0.3">
      <c r="A200" s="88"/>
      <c r="B200" s="25"/>
      <c r="C200" s="225"/>
      <c r="D200" s="226">
        <f>D199/D198</f>
        <v>1</v>
      </c>
      <c r="E200" s="4"/>
    </row>
    <row r="201" spans="1:5" ht="15.75" thickBot="1" x14ac:dyDescent="0.3">
      <c r="A201" s="88"/>
      <c r="B201" s="25"/>
      <c r="C201" s="227"/>
      <c r="D201" s="228"/>
      <c r="E201" s="4"/>
    </row>
    <row r="202" spans="1:5" ht="15.75" thickBot="1" x14ac:dyDescent="0.3">
      <c r="A202" s="88"/>
      <c r="B202" s="25"/>
      <c r="C202" s="229" t="s">
        <v>281</v>
      </c>
      <c r="D202" s="230">
        <f>SUM(D172,D180,D182:D183,D188:D189,D191,D193:D195,D197)</f>
        <v>75</v>
      </c>
      <c r="E202" s="4"/>
    </row>
    <row r="203" spans="1:5" ht="15.75" thickBot="1" x14ac:dyDescent="0.3">
      <c r="A203" s="88"/>
      <c r="B203" s="25"/>
      <c r="C203" s="231" t="s">
        <v>256</v>
      </c>
      <c r="D203" s="232">
        <f>SUMIFS(D171:D197,E171:E197,"S")</f>
        <v>75</v>
      </c>
      <c r="E203" s="4"/>
    </row>
    <row r="204" spans="1:5" ht="15.75" thickBot="1" x14ac:dyDescent="0.3">
      <c r="A204" s="88"/>
      <c r="B204" s="25"/>
      <c r="C204" s="233"/>
      <c r="D204" s="226">
        <f>D203/D202</f>
        <v>1</v>
      </c>
      <c r="E204" s="4"/>
    </row>
    <row r="205" spans="1:5" ht="15.75" thickBot="1" x14ac:dyDescent="0.3">
      <c r="A205" s="88"/>
      <c r="B205" s="25"/>
      <c r="C205" s="26"/>
      <c r="D205" s="27"/>
      <c r="E205" s="3"/>
    </row>
    <row r="206" spans="1:5" ht="15.75" thickBot="1" x14ac:dyDescent="0.3">
      <c r="A206" s="585" t="s">
        <v>62</v>
      </c>
      <c r="B206" s="586"/>
      <c r="C206" s="586"/>
      <c r="D206" s="234"/>
      <c r="E206" s="217"/>
    </row>
    <row r="207" spans="1:5" ht="30" x14ac:dyDescent="0.25">
      <c r="A207" s="595" t="s">
        <v>154</v>
      </c>
      <c r="B207" s="5">
        <f>B197+1</f>
        <v>175</v>
      </c>
      <c r="C207" s="42" t="s">
        <v>63</v>
      </c>
      <c r="D207" s="18">
        <v>5</v>
      </c>
      <c r="E207" s="105" t="s">
        <v>8</v>
      </c>
    </row>
    <row r="208" spans="1:5" ht="30" x14ac:dyDescent="0.25">
      <c r="A208" s="595"/>
      <c r="B208" s="9">
        <f>B207+1</f>
        <v>176</v>
      </c>
      <c r="C208" s="20" t="s">
        <v>72</v>
      </c>
      <c r="D208" s="45">
        <v>10</v>
      </c>
      <c r="E208" s="105" t="s">
        <v>8</v>
      </c>
    </row>
    <row r="209" spans="1:5" x14ac:dyDescent="0.25">
      <c r="A209" s="595"/>
      <c r="B209" s="9">
        <f t="shared" ref="B209:B214" si="4">B208+1</f>
        <v>177</v>
      </c>
      <c r="C209" s="20" t="s">
        <v>65</v>
      </c>
      <c r="D209" s="45">
        <v>10</v>
      </c>
      <c r="E209" s="105" t="s">
        <v>8</v>
      </c>
    </row>
    <row r="210" spans="1:5" x14ac:dyDescent="0.25">
      <c r="A210" s="595"/>
      <c r="B210" s="9">
        <f t="shared" si="4"/>
        <v>178</v>
      </c>
      <c r="C210" s="20" t="s">
        <v>73</v>
      </c>
      <c r="D210" s="45">
        <v>10</v>
      </c>
      <c r="E210" s="105" t="s">
        <v>8</v>
      </c>
    </row>
    <row r="211" spans="1:5" x14ac:dyDescent="0.25">
      <c r="A211" s="595"/>
      <c r="B211" s="9">
        <f t="shared" si="4"/>
        <v>179</v>
      </c>
      <c r="C211" s="20" t="s">
        <v>74</v>
      </c>
      <c r="D211" s="45">
        <v>20</v>
      </c>
      <c r="E211" s="105" t="s">
        <v>8</v>
      </c>
    </row>
    <row r="212" spans="1:5" x14ac:dyDescent="0.25">
      <c r="A212" s="595"/>
      <c r="B212" s="9">
        <f t="shared" si="4"/>
        <v>180</v>
      </c>
      <c r="C212" s="20" t="s">
        <v>75</v>
      </c>
      <c r="D212" s="45">
        <v>20</v>
      </c>
      <c r="E212" s="105" t="s">
        <v>8</v>
      </c>
    </row>
    <row r="213" spans="1:5" ht="17.25" x14ac:dyDescent="0.25">
      <c r="A213" s="595"/>
      <c r="B213" s="9">
        <f t="shared" si="4"/>
        <v>181</v>
      </c>
      <c r="C213" s="20" t="s">
        <v>76</v>
      </c>
      <c r="D213" s="45">
        <v>10</v>
      </c>
      <c r="E213" s="105" t="s">
        <v>8</v>
      </c>
    </row>
    <row r="214" spans="1:5" x14ac:dyDescent="0.25">
      <c r="A214" s="595"/>
      <c r="B214" s="111">
        <f t="shared" si="4"/>
        <v>182</v>
      </c>
      <c r="C214" s="112" t="s">
        <v>66</v>
      </c>
      <c r="D214" s="114">
        <v>10</v>
      </c>
      <c r="E214" s="115" t="s">
        <v>8</v>
      </c>
    </row>
    <row r="215" spans="1:5" ht="15.75" thickBot="1" x14ac:dyDescent="0.3">
      <c r="A215" s="242" t="s">
        <v>20</v>
      </c>
      <c r="B215" s="24">
        <f>B214+1</f>
        <v>183</v>
      </c>
      <c r="C215" s="47" t="s">
        <v>64</v>
      </c>
      <c r="D215" s="48">
        <v>5</v>
      </c>
      <c r="E215" s="106" t="s">
        <v>8</v>
      </c>
    </row>
    <row r="216" spans="1:5" ht="15.75" thickBot="1" x14ac:dyDescent="0.3">
      <c r="A216" s="88"/>
      <c r="B216" s="25"/>
      <c r="C216" s="221" t="s">
        <v>282</v>
      </c>
      <c r="D216" s="222">
        <f>COUNTIF(D207:D215,"=0")</f>
        <v>0</v>
      </c>
      <c r="E216" s="4"/>
    </row>
    <row r="217" spans="1:5" ht="15.75" thickBot="1" x14ac:dyDescent="0.3">
      <c r="A217" s="88"/>
      <c r="B217" s="25"/>
      <c r="C217" s="223" t="s">
        <v>257</v>
      </c>
      <c r="D217" s="224">
        <f>COUNTIFS(D207:D215,"=0",$E$207:$E$215,"=S")</f>
        <v>0</v>
      </c>
      <c r="E217" s="4"/>
    </row>
    <row r="218" spans="1:5" ht="15.75" thickBot="1" x14ac:dyDescent="0.3">
      <c r="A218" s="88"/>
      <c r="B218" s="25"/>
      <c r="C218" s="225"/>
      <c r="D218" s="226" t="str">
        <f>IF(D216=0,"",D217/D216)</f>
        <v/>
      </c>
      <c r="E218" s="4"/>
    </row>
    <row r="219" spans="1:5" ht="15.75" thickBot="1" x14ac:dyDescent="0.3">
      <c r="A219" s="88"/>
      <c r="B219" s="25"/>
      <c r="C219" s="227"/>
      <c r="D219" s="228"/>
      <c r="E219" s="4"/>
    </row>
    <row r="220" spans="1:5" ht="15.75" thickBot="1" x14ac:dyDescent="0.3">
      <c r="A220" s="88"/>
      <c r="B220" s="25"/>
      <c r="C220" s="229" t="s">
        <v>283</v>
      </c>
      <c r="D220" s="230">
        <f>SUM(D207:D215)</f>
        <v>100</v>
      </c>
      <c r="E220" s="4"/>
    </row>
    <row r="221" spans="1:5" ht="15.75" thickBot="1" x14ac:dyDescent="0.3">
      <c r="A221" s="88"/>
      <c r="B221" s="25"/>
      <c r="C221" s="231" t="s">
        <v>259</v>
      </c>
      <c r="D221" s="232">
        <f>SUMIFS(D207:D215,E207:E215,"S")</f>
        <v>100</v>
      </c>
      <c r="E221" s="4"/>
    </row>
    <row r="222" spans="1:5" ht="15.75" thickBot="1" x14ac:dyDescent="0.3">
      <c r="A222" s="88"/>
      <c r="B222" s="25"/>
      <c r="C222" s="233"/>
      <c r="D222" s="226">
        <f>IF(D220=0,"",D221/D220)</f>
        <v>1</v>
      </c>
      <c r="E222" s="4"/>
    </row>
    <row r="223" spans="1:5" ht="15.75" thickBot="1" x14ac:dyDescent="0.3">
      <c r="A223" s="134"/>
      <c r="B223" s="135"/>
      <c r="C223" s="136"/>
      <c r="D223" s="92"/>
      <c r="E223" s="3"/>
    </row>
    <row r="224" spans="1:5" ht="15.75" customHeight="1" thickBot="1" x14ac:dyDescent="0.3">
      <c r="A224" s="585" t="s">
        <v>124</v>
      </c>
      <c r="B224" s="586"/>
      <c r="C224" s="586"/>
      <c r="D224" s="234"/>
      <c r="E224" s="217"/>
    </row>
    <row r="225" spans="1:5" ht="30" x14ac:dyDescent="0.25">
      <c r="A225" s="595"/>
      <c r="B225" s="5">
        <f>B215+1</f>
        <v>184</v>
      </c>
      <c r="C225" s="42" t="s">
        <v>77</v>
      </c>
      <c r="D225" s="7">
        <v>0</v>
      </c>
      <c r="E225" s="104" t="s">
        <v>8</v>
      </c>
    </row>
    <row r="226" spans="1:5" ht="60" x14ac:dyDescent="0.25">
      <c r="A226" s="595"/>
      <c r="B226" s="9">
        <f>B225+1</f>
        <v>185</v>
      </c>
      <c r="C226" s="20" t="s">
        <v>167</v>
      </c>
      <c r="D226" s="11">
        <v>0</v>
      </c>
      <c r="E226" s="105" t="s">
        <v>8</v>
      </c>
    </row>
    <row r="227" spans="1:5" ht="30" x14ac:dyDescent="0.25">
      <c r="A227" s="595"/>
      <c r="B227" s="9">
        <f t="shared" ref="B227:B228" si="5">B226+1</f>
        <v>186</v>
      </c>
      <c r="C227" s="20" t="s">
        <v>67</v>
      </c>
      <c r="D227" s="13">
        <v>20</v>
      </c>
      <c r="E227" s="105" t="s">
        <v>8</v>
      </c>
    </row>
    <row r="228" spans="1:5" ht="30" x14ac:dyDescent="0.25">
      <c r="A228" s="595"/>
      <c r="B228" s="9">
        <f t="shared" si="5"/>
        <v>187</v>
      </c>
      <c r="C228" s="20" t="s">
        <v>166</v>
      </c>
      <c r="D228" s="11">
        <v>0</v>
      </c>
      <c r="E228" s="105" t="s">
        <v>8</v>
      </c>
    </row>
    <row r="229" spans="1:5" ht="15.75" thickBot="1" x14ac:dyDescent="0.3">
      <c r="A229" s="596"/>
      <c r="B229" s="24">
        <f>B228+1</f>
        <v>188</v>
      </c>
      <c r="C229" s="47" t="s">
        <v>168</v>
      </c>
      <c r="D229" s="38">
        <v>5</v>
      </c>
      <c r="E229" s="106" t="s">
        <v>8</v>
      </c>
    </row>
    <row r="230" spans="1:5" ht="30.75" thickBot="1" x14ac:dyDescent="0.3">
      <c r="A230" s="88"/>
      <c r="B230" s="25"/>
      <c r="C230" s="221" t="s">
        <v>284</v>
      </c>
      <c r="D230" s="222">
        <f>COUNTIF(D225:D229,"=0")</f>
        <v>3</v>
      </c>
      <c r="E230" s="4"/>
    </row>
    <row r="231" spans="1:5" ht="15.75" thickBot="1" x14ac:dyDescent="0.3">
      <c r="A231" s="88"/>
      <c r="B231" s="25"/>
      <c r="C231" s="223" t="s">
        <v>260</v>
      </c>
      <c r="D231" s="224">
        <f>COUNTIFS(D225:D229,"=0",$E$225:$E$229,"=S")</f>
        <v>3</v>
      </c>
      <c r="E231" s="4"/>
    </row>
    <row r="232" spans="1:5" ht="15.75" thickBot="1" x14ac:dyDescent="0.3">
      <c r="A232" s="88"/>
      <c r="B232" s="25"/>
      <c r="C232" s="225"/>
      <c r="D232" s="226">
        <f>D231/D230</f>
        <v>1</v>
      </c>
      <c r="E232" s="4"/>
    </row>
    <row r="233" spans="1:5" ht="15.75" thickBot="1" x14ac:dyDescent="0.3">
      <c r="A233" s="88"/>
      <c r="B233" s="25"/>
      <c r="C233" s="227"/>
      <c r="D233" s="228"/>
      <c r="E233" s="4"/>
    </row>
    <row r="234" spans="1:5" ht="30.75" thickBot="1" x14ac:dyDescent="0.3">
      <c r="A234" s="88"/>
      <c r="B234" s="25"/>
      <c r="C234" s="229" t="s">
        <v>285</v>
      </c>
      <c r="D234" s="230">
        <f>SUM(D227,D229)</f>
        <v>25</v>
      </c>
      <c r="E234" s="4"/>
    </row>
    <row r="235" spans="1:5" ht="15.75" thickBot="1" x14ac:dyDescent="0.3">
      <c r="A235" s="88"/>
      <c r="B235" s="25"/>
      <c r="C235" s="231" t="s">
        <v>261</v>
      </c>
      <c r="D235" s="232">
        <f>SUMIFS(D225:D229,E225:E229,"S")</f>
        <v>25</v>
      </c>
      <c r="E235" s="4"/>
    </row>
    <row r="236" spans="1:5" ht="15.75" thickBot="1" x14ac:dyDescent="0.3">
      <c r="A236" s="88"/>
      <c r="B236" s="25"/>
      <c r="C236" s="233"/>
      <c r="D236" s="226">
        <f>D235/D234</f>
        <v>1</v>
      </c>
      <c r="E236" s="4"/>
    </row>
    <row r="237" spans="1:5" ht="15.75" thickBot="1" x14ac:dyDescent="0.3">
      <c r="A237" s="54"/>
      <c r="B237" s="28"/>
      <c r="C237" s="55"/>
      <c r="D237" s="56"/>
      <c r="E237" s="3"/>
    </row>
    <row r="238" spans="1:5" ht="15.75" customHeight="1" thickBot="1" x14ac:dyDescent="0.3">
      <c r="A238" s="585" t="s">
        <v>258</v>
      </c>
      <c r="B238" s="586"/>
      <c r="C238" s="586"/>
      <c r="D238" s="234"/>
      <c r="E238" s="217"/>
    </row>
    <row r="239" spans="1:5" ht="15.75" thickBot="1" x14ac:dyDescent="0.3">
      <c r="A239" s="622" t="s">
        <v>262</v>
      </c>
      <c r="B239" s="623"/>
      <c r="C239" s="623"/>
      <c r="D239" s="207"/>
      <c r="E239" s="110" t="s">
        <v>8</v>
      </c>
    </row>
    <row r="240" spans="1:5" x14ac:dyDescent="0.25">
      <c r="A240" s="599" t="s">
        <v>79</v>
      </c>
      <c r="B240" s="138">
        <f>B229+1</f>
        <v>189</v>
      </c>
      <c r="C240" s="190" t="s">
        <v>228</v>
      </c>
      <c r="D240" s="75">
        <v>0</v>
      </c>
      <c r="E240" s="109" t="s">
        <v>8</v>
      </c>
    </row>
    <row r="241" spans="1:5" ht="45" x14ac:dyDescent="0.25">
      <c r="A241" s="600"/>
      <c r="B241" s="140">
        <f>B240+1</f>
        <v>190</v>
      </c>
      <c r="C241" s="191" t="s">
        <v>230</v>
      </c>
      <c r="D241" s="75">
        <v>0</v>
      </c>
      <c r="E241" s="105" t="s">
        <v>8</v>
      </c>
    </row>
    <row r="242" spans="1:5" ht="45" x14ac:dyDescent="0.25">
      <c r="A242" s="600"/>
      <c r="B242" s="140">
        <f t="shared" ref="B242:B244" si="6">B241+1</f>
        <v>191</v>
      </c>
      <c r="C242" s="76" t="s">
        <v>227</v>
      </c>
      <c r="D242" s="70">
        <v>0</v>
      </c>
      <c r="E242" s="105" t="s">
        <v>8</v>
      </c>
    </row>
    <row r="243" spans="1:5" ht="30" x14ac:dyDescent="0.25">
      <c r="A243" s="600"/>
      <c r="B243" s="140">
        <f t="shared" si="6"/>
        <v>192</v>
      </c>
      <c r="C243" s="94" t="s">
        <v>169</v>
      </c>
      <c r="D243" s="70">
        <v>0</v>
      </c>
      <c r="E243" s="105" t="s">
        <v>8</v>
      </c>
    </row>
    <row r="244" spans="1:5" ht="30.75" thickBot="1" x14ac:dyDescent="0.3">
      <c r="A244" s="601"/>
      <c r="B244" s="140">
        <f t="shared" si="6"/>
        <v>193</v>
      </c>
      <c r="C244" s="173" t="s">
        <v>174</v>
      </c>
      <c r="D244" s="43">
        <v>0</v>
      </c>
      <c r="E244" s="115" t="s">
        <v>8</v>
      </c>
    </row>
    <row r="245" spans="1:5" ht="15.75" thickBot="1" x14ac:dyDescent="0.3">
      <c r="A245" s="583" t="s">
        <v>263</v>
      </c>
      <c r="B245" s="584"/>
      <c r="C245" s="584"/>
      <c r="D245" s="205"/>
      <c r="E245" s="110" t="s">
        <v>8</v>
      </c>
    </row>
    <row r="246" spans="1:5" ht="30.75" thickBot="1" x14ac:dyDescent="0.3">
      <c r="A246" s="602" t="s">
        <v>109</v>
      </c>
      <c r="B246" s="140">
        <f>B244+1</f>
        <v>194</v>
      </c>
      <c r="C246" s="192" t="s">
        <v>229</v>
      </c>
      <c r="D246" s="95">
        <v>0</v>
      </c>
      <c r="E246" s="109" t="s">
        <v>8</v>
      </c>
    </row>
    <row r="247" spans="1:5" ht="30.75" thickBot="1" x14ac:dyDescent="0.3">
      <c r="A247" s="603"/>
      <c r="B247" s="175">
        <f>B246+1</f>
        <v>195</v>
      </c>
      <c r="C247" s="176" t="s">
        <v>169</v>
      </c>
      <c r="D247" s="72">
        <v>0</v>
      </c>
      <c r="E247" s="106" t="s">
        <v>8</v>
      </c>
    </row>
    <row r="248" spans="1:5" ht="15.75" thickBot="1" x14ac:dyDescent="0.3">
      <c r="A248" s="88"/>
      <c r="B248" s="88"/>
      <c r="C248" s="221" t="s">
        <v>264</v>
      </c>
      <c r="D248" s="222">
        <f>IF(E239="S",COUNTIF(D240:D244,"=0"),"NO APLICA")</f>
        <v>5</v>
      </c>
      <c r="E248" s="4"/>
    </row>
    <row r="249" spans="1:5" ht="15.75" thickBot="1" x14ac:dyDescent="0.3">
      <c r="A249" s="88"/>
      <c r="B249" s="88"/>
      <c r="C249" s="223" t="s">
        <v>266</v>
      </c>
      <c r="D249" s="224">
        <f>IF(E239="s",COUNTIFS(D240:D244,"=0",$E$240:$E$244,"=S"),"NO APLICA")</f>
        <v>5</v>
      </c>
      <c r="E249" s="4"/>
    </row>
    <row r="250" spans="1:5" ht="15.75" thickBot="1" x14ac:dyDescent="0.3">
      <c r="A250" s="88"/>
      <c r="B250" s="88"/>
      <c r="C250" s="225"/>
      <c r="D250" s="226">
        <f>IF(D248="NO APLICA","",D249/D248)</f>
        <v>1</v>
      </c>
      <c r="E250" s="4"/>
    </row>
    <row r="251" spans="1:5" ht="15.75" thickBot="1" x14ac:dyDescent="0.3">
      <c r="A251" s="88"/>
      <c r="B251" s="88"/>
      <c r="C251" s="227"/>
      <c r="D251" s="228"/>
      <c r="E251" s="4"/>
    </row>
    <row r="252" spans="1:5" ht="15.75" thickBot="1" x14ac:dyDescent="0.3">
      <c r="A252" s="88"/>
      <c r="B252" s="88"/>
      <c r="C252" s="221" t="s">
        <v>265</v>
      </c>
      <c r="D252" s="222">
        <f>IF(E245="s",COUNTIF(D246:D247,"=0"),"NO APLICA")</f>
        <v>2</v>
      </c>
      <c r="E252" s="4"/>
    </row>
    <row r="253" spans="1:5" ht="15.75" thickBot="1" x14ac:dyDescent="0.3">
      <c r="A253" s="88"/>
      <c r="B253" s="88"/>
      <c r="C253" s="223" t="s">
        <v>267</v>
      </c>
      <c r="D253" s="224">
        <f>IF(E245="s",COUNTIFS(D246:D247,"=0",$E$246:$E$247,"=S"),"NO APLICA")</f>
        <v>2</v>
      </c>
      <c r="E253" s="4"/>
    </row>
    <row r="254" spans="1:5" ht="15.75" thickBot="1" x14ac:dyDescent="0.3">
      <c r="A254" s="88"/>
      <c r="B254" s="88"/>
      <c r="C254" s="225"/>
      <c r="D254" s="226">
        <f>IF(D252="NO APLICA","",D253/D252)</f>
        <v>1</v>
      </c>
      <c r="E254" s="4"/>
    </row>
    <row r="255" spans="1:5" ht="15.75" thickBot="1" x14ac:dyDescent="0.3">
      <c r="A255" s="145"/>
      <c r="B255" s="145"/>
      <c r="C255" s="58"/>
      <c r="D255" s="59"/>
      <c r="E255" s="3"/>
    </row>
    <row r="256" spans="1:5" ht="15.75" customHeight="1" thickBot="1" x14ac:dyDescent="0.3">
      <c r="A256" s="585" t="s">
        <v>125</v>
      </c>
      <c r="B256" s="586"/>
      <c r="C256" s="586"/>
      <c r="D256" s="234"/>
      <c r="E256" s="217"/>
    </row>
    <row r="257" spans="1:5" ht="15.75" thickBot="1" x14ac:dyDescent="0.3">
      <c r="A257" s="583" t="s">
        <v>313</v>
      </c>
      <c r="B257" s="584"/>
      <c r="C257" s="584"/>
      <c r="D257" s="584"/>
      <c r="E257" s="110" t="s">
        <v>8</v>
      </c>
    </row>
    <row r="258" spans="1:5" ht="30" x14ac:dyDescent="0.25">
      <c r="A258" s="597"/>
      <c r="B258" s="140">
        <f>B247+1</f>
        <v>196</v>
      </c>
      <c r="C258" s="74" t="s">
        <v>107</v>
      </c>
      <c r="D258" s="75">
        <v>0</v>
      </c>
      <c r="E258" s="109" t="s">
        <v>8</v>
      </c>
    </row>
    <row r="259" spans="1:5" ht="30" x14ac:dyDescent="0.25">
      <c r="A259" s="597"/>
      <c r="B259" s="146">
        <f>B258+1</f>
        <v>197</v>
      </c>
      <c r="C259" s="57" t="s">
        <v>108</v>
      </c>
      <c r="D259" s="70">
        <v>0</v>
      </c>
      <c r="E259" s="105" t="s">
        <v>8</v>
      </c>
    </row>
    <row r="260" spans="1:5" ht="30" x14ac:dyDescent="0.25">
      <c r="A260" s="597"/>
      <c r="B260" s="146">
        <f>B259+1</f>
        <v>198</v>
      </c>
      <c r="C260" s="57" t="s">
        <v>184</v>
      </c>
      <c r="D260" s="70">
        <v>0</v>
      </c>
      <c r="E260" s="105" t="s">
        <v>8</v>
      </c>
    </row>
    <row r="261" spans="1:5" ht="60.75" thickBot="1" x14ac:dyDescent="0.3">
      <c r="A261" s="598"/>
      <c r="B261" s="147">
        <f>B260+1</f>
        <v>199</v>
      </c>
      <c r="C261" s="193" t="s">
        <v>231</v>
      </c>
      <c r="D261" s="72">
        <v>0</v>
      </c>
      <c r="E261" s="106" t="s">
        <v>8</v>
      </c>
    </row>
    <row r="262" spans="1:5" ht="15.75" thickBot="1" x14ac:dyDescent="0.3">
      <c r="A262" s="88"/>
      <c r="B262" s="25"/>
      <c r="C262" s="221" t="s">
        <v>286</v>
      </c>
      <c r="D262" s="222">
        <f>IF(E257="S",COUNTIF(D258:D261,"=0"),"NO APLICA")</f>
        <v>4</v>
      </c>
      <c r="E262" s="4"/>
    </row>
    <row r="263" spans="1:5" ht="15.75" thickBot="1" x14ac:dyDescent="0.3">
      <c r="A263" s="88"/>
      <c r="B263" s="25"/>
      <c r="C263" s="223" t="s">
        <v>268</v>
      </c>
      <c r="D263" s="224">
        <f>IF(E257="s",COUNTIFS(D258:D261,"=0",$E$258:$E$261,"=S"),"NO APLICA")</f>
        <v>4</v>
      </c>
      <c r="E263" s="4"/>
    </row>
    <row r="264" spans="1:5" ht="15.75" thickBot="1" x14ac:dyDescent="0.3">
      <c r="A264" s="88"/>
      <c r="B264" s="25"/>
      <c r="C264" s="225"/>
      <c r="D264" s="226">
        <f>IF(D262="NO APLICA","",D263/D262)</f>
        <v>1</v>
      </c>
      <c r="E264" s="4"/>
    </row>
    <row r="265" spans="1:5" ht="15.75" thickBot="1" x14ac:dyDescent="0.3">
      <c r="A265" s="54"/>
      <c r="B265" s="28"/>
      <c r="C265" s="149"/>
      <c r="D265" s="56"/>
      <c r="E265" s="3"/>
    </row>
    <row r="266" spans="1:5" ht="15.75" customHeight="1" thickBot="1" x14ac:dyDescent="0.3">
      <c r="A266" s="585" t="s">
        <v>138</v>
      </c>
      <c r="B266" s="586"/>
      <c r="C266" s="586"/>
      <c r="D266" s="234"/>
      <c r="E266" s="217"/>
    </row>
    <row r="267" spans="1:5" ht="15.75" thickBot="1" x14ac:dyDescent="0.3">
      <c r="A267" s="587" t="s">
        <v>314</v>
      </c>
      <c r="B267" s="588"/>
      <c r="C267" s="584"/>
      <c r="D267" s="205"/>
      <c r="E267" s="110" t="s">
        <v>8</v>
      </c>
    </row>
    <row r="268" spans="1:5" ht="45.75" thickBot="1" x14ac:dyDescent="0.3">
      <c r="A268" s="96"/>
      <c r="B268" s="150">
        <f>B261+1</f>
        <v>200</v>
      </c>
      <c r="C268" s="81" t="s">
        <v>139</v>
      </c>
      <c r="D268" s="80">
        <v>0</v>
      </c>
      <c r="E268" s="116" t="s">
        <v>8</v>
      </c>
    </row>
    <row r="269" spans="1:5" ht="15.75" thickBot="1" x14ac:dyDescent="0.3">
      <c r="A269" s="88"/>
      <c r="B269" s="25"/>
      <c r="C269" s="221" t="s">
        <v>250</v>
      </c>
      <c r="D269" s="222">
        <f>IF(E267="s",COUNTIF(D268:D268,"=0"),"NO APLICA")</f>
        <v>1</v>
      </c>
      <c r="E269" s="4"/>
    </row>
    <row r="270" spans="1:5" ht="15.75" thickBot="1" x14ac:dyDescent="0.3">
      <c r="A270" s="88"/>
      <c r="B270" s="25"/>
      <c r="C270" s="223" t="s">
        <v>269</v>
      </c>
      <c r="D270" s="224">
        <f>IF(E267="S",COUNTIFS(D268:D268,"=0",$E$268:$E$268,"=S"),"NO APLICA")</f>
        <v>1</v>
      </c>
      <c r="E270" s="4"/>
    </row>
    <row r="271" spans="1:5" ht="15.75" thickBot="1" x14ac:dyDescent="0.3">
      <c r="A271" s="88"/>
      <c r="B271" s="25"/>
      <c r="C271" s="225"/>
      <c r="D271" s="226">
        <f>IF(D269="NO APLICA","",D270/D269)</f>
        <v>1</v>
      </c>
      <c r="E271" s="4"/>
    </row>
    <row r="272" spans="1:5" x14ac:dyDescent="0.25">
      <c r="A272" s="88"/>
    </row>
    <row r="273" spans="1:8" x14ac:dyDescent="0.25">
      <c r="A273" s="88"/>
    </row>
    <row r="274" spans="1:8" ht="21" x14ac:dyDescent="0.35">
      <c r="A274" s="88"/>
      <c r="B274" s="578" t="s">
        <v>270</v>
      </c>
      <c r="C274" s="578"/>
      <c r="D274" s="578"/>
      <c r="E274" s="244"/>
      <c r="F274" s="220"/>
      <c r="G274" s="220"/>
      <c r="H274" s="220"/>
    </row>
    <row r="275" spans="1:8" ht="15.75" thickBot="1" x14ac:dyDescent="0.3">
      <c r="A275" s="88"/>
      <c r="B275" s="245"/>
      <c r="C275" s="236"/>
      <c r="D275" s="246"/>
      <c r="E275" s="189"/>
      <c r="F275" s="189"/>
      <c r="G275" s="189"/>
      <c r="H275" s="189"/>
    </row>
    <row r="276" spans="1:8" ht="15.75" thickBot="1" x14ac:dyDescent="0.3">
      <c r="A276" s="88"/>
      <c r="B276" s="247"/>
      <c r="C276" s="248" t="s">
        <v>271</v>
      </c>
      <c r="D276" s="249" t="s">
        <v>3</v>
      </c>
      <c r="E276" s="250"/>
    </row>
    <row r="277" spans="1:8" x14ac:dyDescent="0.25">
      <c r="A277" s="49"/>
      <c r="B277" s="251" t="s">
        <v>210</v>
      </c>
      <c r="C277" s="252" t="str">
        <f>C31</f>
        <v>Punts assolits instal·lacions</v>
      </c>
      <c r="D277" s="283">
        <f>D31</f>
        <v>125</v>
      </c>
      <c r="E277" s="250"/>
    </row>
    <row r="278" spans="1:8" x14ac:dyDescent="0.25">
      <c r="A278" s="49"/>
      <c r="B278" s="253" t="s">
        <v>211</v>
      </c>
      <c r="C278" s="254" t="str">
        <f>C167</f>
        <v>Punts assolits equipaments apartaments / estudis</v>
      </c>
      <c r="D278" s="284">
        <f>D167</f>
        <v>360</v>
      </c>
      <c r="E278" s="250"/>
    </row>
    <row r="279" spans="1:8" x14ac:dyDescent="0.25">
      <c r="A279" s="49"/>
      <c r="B279" s="253" t="s">
        <v>212</v>
      </c>
      <c r="C279" s="254" t="str">
        <f>C203</f>
        <v>Punts assolits servei</v>
      </c>
      <c r="D279" s="284">
        <f>D203</f>
        <v>75</v>
      </c>
      <c r="E279" s="250"/>
    </row>
    <row r="280" spans="1:8" ht="15.75" thickBot="1" x14ac:dyDescent="0.3">
      <c r="A280" s="49"/>
      <c r="B280" s="255" t="s">
        <v>213</v>
      </c>
      <c r="C280" s="254" t="str">
        <f>C221</f>
        <v>Punts assolits oci</v>
      </c>
      <c r="D280" s="284">
        <f>D221</f>
        <v>100</v>
      </c>
      <c r="E280" s="250"/>
    </row>
    <row r="281" spans="1:8" ht="15.75" thickBot="1" x14ac:dyDescent="0.3">
      <c r="A281" s="49"/>
      <c r="B281" s="256" t="s">
        <v>214</v>
      </c>
      <c r="C281" s="254" t="str">
        <f>C235</f>
        <v>Punts assolits eines d'assegurament d'atenció al client</v>
      </c>
      <c r="D281" s="284">
        <f>D235</f>
        <v>25</v>
      </c>
      <c r="E281" s="257" t="s">
        <v>272</v>
      </c>
    </row>
    <row r="282" spans="1:8" ht="15.75" thickBot="1" x14ac:dyDescent="0.3">
      <c r="A282" s="49"/>
      <c r="B282" s="247"/>
      <c r="C282" s="258" t="s">
        <v>273</v>
      </c>
      <c r="D282" s="259">
        <f>SUM(D277:D281)</f>
        <v>685</v>
      </c>
      <c r="E282" s="260">
        <v>350</v>
      </c>
      <c r="G282" s="261"/>
    </row>
    <row r="283" spans="1:8" ht="32.25" thickBot="1" x14ac:dyDescent="0.55000000000000004">
      <c r="A283" s="49"/>
      <c r="B283" s="262"/>
      <c r="C283" s="263"/>
      <c r="D283" s="264" t="str">
        <f>IF(D282&lt;E282,"NO ASSOLEIX",IF(D282&gt;(E282-1),"ASSOLEIX"))</f>
        <v>ASSOLEIX</v>
      </c>
      <c r="E283" s="265"/>
      <c r="F283" s="266"/>
      <c r="H283" s="186"/>
    </row>
    <row r="284" spans="1:8" ht="15.75" thickBot="1" x14ac:dyDescent="0.3">
      <c r="A284" s="49"/>
      <c r="B284" s="262"/>
      <c r="C284" s="263"/>
      <c r="D284" s="267"/>
      <c r="E284" s="265"/>
      <c r="F284" s="186"/>
      <c r="G284" s="186"/>
      <c r="H284" s="186"/>
    </row>
    <row r="285" spans="1:8" ht="15.75" thickBot="1" x14ac:dyDescent="0.3">
      <c r="A285" s="49"/>
      <c r="B285" s="247"/>
      <c r="C285" s="248" t="s">
        <v>274</v>
      </c>
      <c r="D285" s="268" t="s">
        <v>275</v>
      </c>
      <c r="E285" s="269" t="s">
        <v>272</v>
      </c>
      <c r="F285" s="270"/>
      <c r="G285" s="270"/>
      <c r="H285" s="270"/>
    </row>
    <row r="286" spans="1:8" x14ac:dyDescent="0.25">
      <c r="A286" s="49"/>
      <c r="B286" s="251" t="s">
        <v>210</v>
      </c>
      <c r="C286" s="271" t="str">
        <f>C27</f>
        <v>Ítems obligatoris assolits instal·lacions</v>
      </c>
      <c r="D286" s="287">
        <f>D27</f>
        <v>5</v>
      </c>
      <c r="E286" s="286">
        <f>D26</f>
        <v>5</v>
      </c>
      <c r="F286" s="186"/>
      <c r="G286" s="270"/>
      <c r="H286" s="186"/>
    </row>
    <row r="287" spans="1:8" x14ac:dyDescent="0.25">
      <c r="A287" s="49"/>
      <c r="B287" s="253" t="s">
        <v>211</v>
      </c>
      <c r="C287" s="273" t="str">
        <f>C163</f>
        <v>Ítems obligatoris assolits equipaments apartaments / estudis</v>
      </c>
      <c r="D287" s="288">
        <f>D163</f>
        <v>84</v>
      </c>
      <c r="E287" s="274">
        <f>D162</f>
        <v>84</v>
      </c>
      <c r="F287" s="186"/>
      <c r="H287" s="186"/>
    </row>
    <row r="288" spans="1:8" s="186" customFormat="1" x14ac:dyDescent="0.25">
      <c r="A288"/>
      <c r="B288" s="253" t="s">
        <v>212</v>
      </c>
      <c r="C288" s="275" t="str">
        <f>C199</f>
        <v>Ítems obligatoris assolits servei</v>
      </c>
      <c r="D288" s="289">
        <f>D199</f>
        <v>19</v>
      </c>
      <c r="E288" s="274">
        <f>D198</f>
        <v>19</v>
      </c>
      <c r="G288"/>
    </row>
    <row r="289" spans="2:10" x14ac:dyDescent="0.25">
      <c r="B289" s="255" t="s">
        <v>213</v>
      </c>
      <c r="C289" s="275" t="str">
        <f>C217</f>
        <v>Ítems obligatoris assolits oci</v>
      </c>
      <c r="D289" s="289">
        <f>D217</f>
        <v>0</v>
      </c>
      <c r="E289" s="274">
        <f>D216</f>
        <v>0</v>
      </c>
      <c r="F289" s="186"/>
      <c r="H289" s="186"/>
    </row>
    <row r="290" spans="2:10" x14ac:dyDescent="0.25">
      <c r="B290" s="272" t="s">
        <v>214</v>
      </c>
      <c r="C290" s="275" t="str">
        <f>C231</f>
        <v>Ítems obligatoris assolits eines d'assegurament d'atenció al client</v>
      </c>
      <c r="D290" s="289">
        <f>D231</f>
        <v>3</v>
      </c>
      <c r="E290" s="274">
        <f>D230</f>
        <v>3</v>
      </c>
      <c r="F290" s="186"/>
      <c r="H290" s="186"/>
    </row>
    <row r="291" spans="2:10" x14ac:dyDescent="0.25">
      <c r="B291" s="581" t="s">
        <v>215</v>
      </c>
      <c r="C291" s="275" t="str">
        <f>C249</f>
        <v>Ítems obligatoris assolits apartaments</v>
      </c>
      <c r="D291" s="289">
        <f>D249</f>
        <v>5</v>
      </c>
      <c r="E291" s="274">
        <f>D248</f>
        <v>5</v>
      </c>
      <c r="F291" s="186"/>
      <c r="H291" s="186"/>
    </row>
    <row r="292" spans="2:10" x14ac:dyDescent="0.25">
      <c r="B292" s="582"/>
      <c r="C292" s="275" t="str">
        <f>C253</f>
        <v>Ítems obligatoris assolits estudis</v>
      </c>
      <c r="D292" s="289">
        <f>D253</f>
        <v>2</v>
      </c>
      <c r="E292" s="274">
        <f>D252</f>
        <v>2</v>
      </c>
      <c r="F292" s="186"/>
      <c r="H292" s="186"/>
    </row>
    <row r="293" spans="2:10" x14ac:dyDescent="0.25">
      <c r="B293" s="272" t="s">
        <v>216</v>
      </c>
      <c r="C293" s="275" t="str">
        <f>C263</f>
        <v>Ítems obligatoris assolits lliteres i zones de pas</v>
      </c>
      <c r="D293" s="289">
        <f>D263</f>
        <v>4</v>
      </c>
      <c r="E293" s="274">
        <f>D262</f>
        <v>4</v>
      </c>
      <c r="F293" s="186"/>
      <c r="H293" s="186"/>
    </row>
    <row r="294" spans="2:10" ht="15.75" thickBot="1" x14ac:dyDescent="0.3">
      <c r="B294" s="285" t="s">
        <v>217</v>
      </c>
      <c r="C294" s="275" t="str">
        <f>C270</f>
        <v>Ítems obligatoris assolits espais sotacoberta</v>
      </c>
      <c r="D294" s="290">
        <f>D270</f>
        <v>1</v>
      </c>
      <c r="E294" s="274">
        <f>D269</f>
        <v>1</v>
      </c>
      <c r="F294" s="186"/>
      <c r="G294" s="186"/>
      <c r="H294" s="186"/>
    </row>
    <row r="295" spans="2:10" ht="15.75" thickBot="1" x14ac:dyDescent="0.3">
      <c r="B295" s="262"/>
      <c r="C295" s="276" t="s">
        <v>273</v>
      </c>
      <c r="D295" s="259">
        <f>SUM(D286:D294)</f>
        <v>123</v>
      </c>
      <c r="E295" s="277">
        <f>SUM(E286:E294)</f>
        <v>123</v>
      </c>
    </row>
    <row r="296" spans="2:10" ht="15.75" thickBot="1" x14ac:dyDescent="0.3">
      <c r="B296" s="262"/>
      <c r="C296" s="263"/>
      <c r="D296" s="264" t="str">
        <f>IF(D295&lt;E295,"NO ASSOLEIX","ASSOLEIX")</f>
        <v>ASSOLEIX</v>
      </c>
      <c r="E296" s="265"/>
      <c r="F296" s="186"/>
      <c r="G296" s="186"/>
      <c r="H296" s="186"/>
    </row>
    <row r="297" spans="2:10" x14ac:dyDescent="0.25">
      <c r="B297" s="262"/>
      <c r="C297" s="263"/>
      <c r="D297" s="267"/>
      <c r="E297" s="265"/>
      <c r="F297" s="186"/>
      <c r="G297" s="186"/>
      <c r="H297" s="186"/>
    </row>
    <row r="298" spans="2:10" x14ac:dyDescent="0.25">
      <c r="B298" s="247"/>
      <c r="C298" s="247"/>
      <c r="D298" s="247"/>
      <c r="E298" s="247"/>
    </row>
    <row r="299" spans="2:10" x14ac:dyDescent="0.25">
      <c r="B299" s="247"/>
      <c r="C299" s="278" t="s">
        <v>68</v>
      </c>
      <c r="D299" s="279"/>
      <c r="E299" s="250" t="s">
        <v>311</v>
      </c>
    </row>
    <row r="300" spans="2:10" x14ac:dyDescent="0.25">
      <c r="B300" s="247"/>
      <c r="C300" s="247"/>
      <c r="D300" s="247"/>
      <c r="E300" s="250"/>
    </row>
    <row r="301" spans="2:10" x14ac:dyDescent="0.25">
      <c r="B301" s="247"/>
      <c r="C301" s="247"/>
      <c r="D301" s="280"/>
      <c r="E301" s="250" t="s">
        <v>312</v>
      </c>
    </row>
    <row r="302" spans="2:10" ht="39" customHeight="1" thickBot="1" x14ac:dyDescent="0.3">
      <c r="B302" s="247"/>
      <c r="C302" s="247"/>
      <c r="D302" s="247"/>
      <c r="E302" s="281"/>
      <c r="F302" s="281"/>
      <c r="G302" s="281"/>
    </row>
    <row r="303" spans="2:10" ht="15.75" customHeight="1" thickBot="1" x14ac:dyDescent="0.3">
      <c r="B303" s="93"/>
      <c r="C303" s="247"/>
      <c r="D303" s="282"/>
      <c r="E303" s="579" t="s">
        <v>219</v>
      </c>
      <c r="F303" s="580"/>
      <c r="G303" s="580"/>
      <c r="H303" s="580"/>
    </row>
    <row r="304" spans="2:10" x14ac:dyDescent="0.25">
      <c r="D304"/>
      <c r="I304" s="186"/>
      <c r="J304" s="186"/>
    </row>
    <row r="305" spans="1:10" x14ac:dyDescent="0.25">
      <c r="A305" s="49"/>
      <c r="I305" s="186"/>
      <c r="J305" s="186"/>
    </row>
  </sheetData>
  <sheetProtection algorithmName="SHA-512" hashValue="7WCnin/oWyeW+wCYKrgzW1b8Y/G1sIEf21LgkEg+Bs5knMsfuTk1SAkZF83rRLpZERYt7Nakg1QVhvEd4A+E1Q==" saltValue="WWofORinRi6QbQU9US3WCQ==" spinCount="100000" sheet="1" objects="1" scenarios="1"/>
  <mergeCells count="40">
    <mergeCell ref="A1:D1"/>
    <mergeCell ref="A2:D2"/>
    <mergeCell ref="A5:C5"/>
    <mergeCell ref="A8:A9"/>
    <mergeCell ref="A11:A12"/>
    <mergeCell ref="A142:A143"/>
    <mergeCell ref="A13:A15"/>
    <mergeCell ref="A16:A21"/>
    <mergeCell ref="A22:A25"/>
    <mergeCell ref="A34:C34"/>
    <mergeCell ref="A37:A73"/>
    <mergeCell ref="A74:A79"/>
    <mergeCell ref="A82:A94"/>
    <mergeCell ref="A99:A127"/>
    <mergeCell ref="A130:A135"/>
    <mergeCell ref="A136:A141"/>
    <mergeCell ref="A144:A147"/>
    <mergeCell ref="A148:A156"/>
    <mergeCell ref="A157:A161"/>
    <mergeCell ref="A170:C170"/>
    <mergeCell ref="A171:A174"/>
    <mergeCell ref="A224:C224"/>
    <mergeCell ref="A225:A229"/>
    <mergeCell ref="A238:C238"/>
    <mergeCell ref="A239:C239"/>
    <mergeCell ref="A177:A192"/>
    <mergeCell ref="A195:A197"/>
    <mergeCell ref="A206:C206"/>
    <mergeCell ref="A207:A214"/>
    <mergeCell ref="A240:A244"/>
    <mergeCell ref="A245:C245"/>
    <mergeCell ref="A246:A247"/>
    <mergeCell ref="A256:C256"/>
    <mergeCell ref="A257:D257"/>
    <mergeCell ref="B274:D274"/>
    <mergeCell ref="B291:B292"/>
    <mergeCell ref="E303:H303"/>
    <mergeCell ref="A258:A261"/>
    <mergeCell ref="A266:C266"/>
    <mergeCell ref="A267:C267"/>
  </mergeCells>
  <conditionalFormatting sqref="A37 A35:C36 A142:A160 B37:C39 A16:A25 A13:B13 B14:B25 C24:C25 C40:C41 B40:B43 B155 C19:C22 A6:C12 A161:C161 A207:C215 A225:C229 A258:C261 A267:C268 A26:B33 A262:B264 A169:C169 A205:C205 A223:C223 A237:C237 A255:C255 A265:C265 A257 A1:A2 C68 B67:B70 C70 B156:C158 B160:C160 A74 A80:A135 B83:B84 B146:C154 A195 A269:A276 F123 B79:B80 B193:B197 B44:C66 A3:C4 B159:D159 A171:D177 A239:D247 B71:D76 C80 B81:C82 D128:D144 D146:D158 D160:D161 B178:D192 C196:C197 D195:D197 B85:C143 C193:D194 D43:D66 D80:D126 B77:C78 E216:E223 E248:E255 E262:E265 D306:E1048576 B144:B145">
    <cfRule type="cellIs" dxfId="93" priority="64" operator="equal">
      <formula>"NO APLICA"</formula>
    </cfRule>
  </conditionalFormatting>
  <conditionalFormatting sqref="C18">
    <cfRule type="cellIs" dxfId="92" priority="63" operator="equal">
      <formula>"NO APLICA"</formula>
    </cfRule>
  </conditionalFormatting>
  <conditionalFormatting sqref="C43">
    <cfRule type="cellIs" dxfId="91" priority="62" operator="equal">
      <formula>"NO APLICA"</formula>
    </cfRule>
  </conditionalFormatting>
  <conditionalFormatting sqref="A162:B168">
    <cfRule type="cellIs" dxfId="90" priority="61" operator="equal">
      <formula>"NO APLICA"</formula>
    </cfRule>
  </conditionalFormatting>
  <conditionalFormatting sqref="A198:B204">
    <cfRule type="cellIs" dxfId="89" priority="60" operator="equal">
      <formula>"NO APLICA"</formula>
    </cfRule>
  </conditionalFormatting>
  <conditionalFormatting sqref="A216:B222">
    <cfRule type="cellIs" dxfId="88" priority="59" operator="equal">
      <formula>"NO APLICA"</formula>
    </cfRule>
  </conditionalFormatting>
  <conditionalFormatting sqref="A230:B236">
    <cfRule type="cellIs" dxfId="87" priority="58" operator="equal">
      <formula>"NO APLICA"</formula>
    </cfRule>
  </conditionalFormatting>
  <conditionalFormatting sqref="D24:D25 D35:D41 D3 D16:D22 D6:D12 D207:D215 D225:D229 D258:D261 D267:D268 D169 D205 D237 D255 D265 D68">
    <cfRule type="cellIs" dxfId="86" priority="56" operator="equal">
      <formula>"NO APLICA"</formula>
    </cfRule>
  </conditionalFormatting>
  <conditionalFormatting sqref="D127">
    <cfRule type="cellIs" dxfId="85" priority="46" operator="equal">
      <formula>"NO APLICA"</formula>
    </cfRule>
  </conditionalFormatting>
  <conditionalFormatting sqref="E26:E33 E162:E169 E198:E205 E230:E237">
    <cfRule type="cellIs" dxfId="84" priority="28" operator="equal">
      <formula>"NO APLICA"</formula>
    </cfRule>
  </conditionalFormatting>
  <conditionalFormatting sqref="E6 E207:E215">
    <cfRule type="cellIs" dxfId="83" priority="27" operator="equal">
      <formula>"N"</formula>
    </cfRule>
  </conditionalFormatting>
  <conditionalFormatting sqref="E7">
    <cfRule type="cellIs" dxfId="82" priority="18" operator="equal">
      <formula>"N"</formula>
    </cfRule>
  </conditionalFormatting>
  <conditionalFormatting sqref="E8:E25">
    <cfRule type="cellIs" dxfId="81" priority="17" operator="equal">
      <formula>"N"</formula>
    </cfRule>
  </conditionalFormatting>
  <conditionalFormatting sqref="E35:E68 E71:E76 E79:E161">
    <cfRule type="cellIs" dxfId="80" priority="16" operator="equal">
      <formula>"N"</formula>
    </cfRule>
  </conditionalFormatting>
  <conditionalFormatting sqref="E171:E197">
    <cfRule type="cellIs" dxfId="79" priority="15" operator="equal">
      <formula>"N"</formula>
    </cfRule>
  </conditionalFormatting>
  <conditionalFormatting sqref="E225:E229">
    <cfRule type="cellIs" dxfId="78" priority="13" operator="equal">
      <formula>"N"</formula>
    </cfRule>
  </conditionalFormatting>
  <conditionalFormatting sqref="E239:E247">
    <cfRule type="cellIs" dxfId="77" priority="12" operator="equal">
      <formula>"N"</formula>
    </cfRule>
  </conditionalFormatting>
  <conditionalFormatting sqref="E257:E261">
    <cfRule type="cellIs" dxfId="76" priority="11" operator="equal">
      <formula>"N"</formula>
    </cfRule>
  </conditionalFormatting>
  <conditionalFormatting sqref="E267:E268">
    <cfRule type="cellIs" dxfId="75" priority="10" operator="equal">
      <formula>"N"</formula>
    </cfRule>
  </conditionalFormatting>
  <conditionalFormatting sqref="D70">
    <cfRule type="cellIs" dxfId="74" priority="9" operator="equal">
      <formula>"NO APLICA"</formula>
    </cfRule>
  </conditionalFormatting>
  <conditionalFormatting sqref="E69:E70">
    <cfRule type="cellIs" dxfId="73" priority="8" operator="equal">
      <formula>"N"</formula>
    </cfRule>
  </conditionalFormatting>
  <conditionalFormatting sqref="D78">
    <cfRule type="cellIs" dxfId="72" priority="7" operator="equal">
      <formula>"NO APLICA"</formula>
    </cfRule>
  </conditionalFormatting>
  <conditionalFormatting sqref="E77:E78">
    <cfRule type="cellIs" dxfId="71" priority="6" operator="equal">
      <formula>"N"</formula>
    </cfRule>
  </conditionalFormatting>
  <conditionalFormatting sqref="B269:B271 D272:E273 D305:E305">
    <cfRule type="cellIs" dxfId="70" priority="5" operator="equal">
      <formula>"NO APLICA"</formula>
    </cfRule>
  </conditionalFormatting>
  <conditionalFormatting sqref="E269:E271">
    <cfRule type="cellIs" dxfId="69" priority="4" operator="equal">
      <formula>"NO APLICA"</formula>
    </cfRule>
  </conditionalFormatting>
  <conditionalFormatting sqref="E274:E298 E302:E304">
    <cfRule type="cellIs" dxfId="68" priority="3" operator="equal">
      <formula>"NO APLICA"</formula>
    </cfRule>
  </conditionalFormatting>
  <conditionalFormatting sqref="C144">
    <cfRule type="cellIs" dxfId="67" priority="2" operator="equal">
      <formula>"NO APLICA"</formula>
    </cfRule>
  </conditionalFormatting>
  <conditionalFormatting sqref="E299:E301">
    <cfRule type="cellIs" dxfId="66" priority="1" operator="equal">
      <formula>"NO APLICA"</formula>
    </cfRule>
  </conditionalFormatting>
  <dataValidations count="1">
    <dataValidation type="list" allowBlank="1" showInputMessage="1" showErrorMessage="1" error="Posar S/N" sqref="E6:E25 E35:E161 E171:E197 E225:E229 E239:E247 E257:E261 E267:E268 E207:E215" xr:uid="{82E5F48A-61E7-4A5B-87C0-EB3F59DA937D}">
      <formula1>$E$2:$E$3</formula1>
    </dataValidation>
  </dataValidations>
  <pageMargins left="0.7" right="0.7" top="0.75" bottom="0.75" header="0.3" footer="0.3"/>
  <pageSetup paperSize="9" scale="5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5698-F4BD-41C2-8ADE-463FC107F2B7}">
  <sheetPr>
    <pageSetUpPr fitToPage="1"/>
  </sheetPr>
  <dimension ref="A1:H304"/>
  <sheetViews>
    <sheetView zoomScaleNormal="100" workbookViewId="0">
      <selection activeCell="C17" sqref="C17"/>
    </sheetView>
  </sheetViews>
  <sheetFormatPr defaultRowHeight="15" x14ac:dyDescent="0.25"/>
  <cols>
    <col min="1" max="1" width="13.28515625" customWidth="1"/>
    <col min="2" max="2" width="6" customWidth="1"/>
    <col min="3" max="3" width="60.7109375" customWidth="1"/>
    <col min="4" max="4" width="14.28515625" style="51" customWidth="1"/>
    <col min="5" max="5" width="16.7109375" style="52" customWidth="1"/>
  </cols>
  <sheetData>
    <row r="1" spans="1:6" ht="21" customHeight="1" thickBot="1" x14ac:dyDescent="0.4">
      <c r="A1" s="624" t="s">
        <v>127</v>
      </c>
      <c r="B1" s="624"/>
      <c r="C1" s="624"/>
      <c r="D1" s="624"/>
      <c r="E1" s="187"/>
    </row>
    <row r="2" spans="1:6" ht="47.25" customHeight="1" thickBot="1" x14ac:dyDescent="0.3">
      <c r="A2" s="591" t="s">
        <v>113</v>
      </c>
      <c r="B2" s="592"/>
      <c r="C2" s="592"/>
      <c r="D2" s="592"/>
      <c r="E2" s="102" t="s">
        <v>8</v>
      </c>
    </row>
    <row r="3" spans="1:6" ht="15.75" thickBot="1" x14ac:dyDescent="0.3">
      <c r="A3" s="1" t="s">
        <v>0</v>
      </c>
      <c r="B3" s="2" t="s">
        <v>1</v>
      </c>
      <c r="C3" s="180" t="s">
        <v>2</v>
      </c>
      <c r="D3" s="179" t="s">
        <v>6</v>
      </c>
      <c r="E3" s="103" t="s">
        <v>15</v>
      </c>
    </row>
    <row r="4" spans="1:6" ht="15.75" thickBot="1" x14ac:dyDescent="0.3">
      <c r="A4" s="129"/>
      <c r="B4" s="130"/>
      <c r="C4" s="131"/>
      <c r="D4" s="218" t="s">
        <v>78</v>
      </c>
      <c r="E4" s="218" t="s">
        <v>209</v>
      </c>
    </row>
    <row r="5" spans="1:6" ht="15.75" customHeight="1" thickBot="1" x14ac:dyDescent="0.3">
      <c r="A5" s="585" t="s">
        <v>185</v>
      </c>
      <c r="B5" s="586"/>
      <c r="C5" s="586"/>
      <c r="D5" s="234"/>
      <c r="E5" s="217"/>
    </row>
    <row r="6" spans="1:6" x14ac:dyDescent="0.25">
      <c r="A6" s="213" t="s">
        <v>7</v>
      </c>
      <c r="B6" s="5">
        <v>1</v>
      </c>
      <c r="C6" s="6" t="s">
        <v>70</v>
      </c>
      <c r="D6" s="7">
        <v>0</v>
      </c>
      <c r="E6" s="238" t="s">
        <v>8</v>
      </c>
    </row>
    <row r="7" spans="1:6" ht="30" x14ac:dyDescent="0.25">
      <c r="A7" s="214" t="s">
        <v>9</v>
      </c>
      <c r="B7" s="9">
        <f t="shared" ref="B7:B25" si="0">B6+1</f>
        <v>2</v>
      </c>
      <c r="C7" s="10" t="s">
        <v>10</v>
      </c>
      <c r="D7" s="11">
        <v>0</v>
      </c>
      <c r="E7" s="105" t="s">
        <v>8</v>
      </c>
    </row>
    <row r="8" spans="1:6" ht="30" x14ac:dyDescent="0.25">
      <c r="A8" s="593" t="s">
        <v>140</v>
      </c>
      <c r="B8" s="9">
        <f t="shared" si="0"/>
        <v>3</v>
      </c>
      <c r="C8" s="17" t="s">
        <v>141</v>
      </c>
      <c r="D8" s="11">
        <v>0</v>
      </c>
      <c r="E8" s="105" t="s">
        <v>8</v>
      </c>
    </row>
    <row r="9" spans="1:6" ht="30" x14ac:dyDescent="0.25">
      <c r="A9" s="594"/>
      <c r="B9" s="9">
        <f t="shared" si="0"/>
        <v>4</v>
      </c>
      <c r="C9" s="17" t="s">
        <v>142</v>
      </c>
      <c r="D9" s="11">
        <v>0</v>
      </c>
      <c r="E9" s="105" t="s">
        <v>8</v>
      </c>
    </row>
    <row r="10" spans="1:6" ht="30" x14ac:dyDescent="0.25">
      <c r="A10" s="213" t="s">
        <v>11</v>
      </c>
      <c r="B10" s="9">
        <f t="shared" si="0"/>
        <v>5</v>
      </c>
      <c r="C10" s="10" t="s">
        <v>12</v>
      </c>
      <c r="D10" s="13">
        <v>5</v>
      </c>
      <c r="E10" s="105" t="s">
        <v>8</v>
      </c>
    </row>
    <row r="11" spans="1:6" x14ac:dyDescent="0.25">
      <c r="A11" s="593" t="s">
        <v>13</v>
      </c>
      <c r="B11" s="9">
        <f t="shared" si="0"/>
        <v>6</v>
      </c>
      <c r="C11" s="10" t="s">
        <v>14</v>
      </c>
      <c r="D11" s="11">
        <v>0</v>
      </c>
      <c r="E11" s="105" t="s">
        <v>8</v>
      </c>
    </row>
    <row r="12" spans="1:6" ht="30" x14ac:dyDescent="0.25">
      <c r="A12" s="594"/>
      <c r="B12" s="9">
        <f t="shared" si="0"/>
        <v>7</v>
      </c>
      <c r="C12" s="10" t="s">
        <v>121</v>
      </c>
      <c r="D12" s="16">
        <v>0</v>
      </c>
      <c r="E12" s="105" t="s">
        <v>8</v>
      </c>
    </row>
    <row r="13" spans="1:6" ht="17.25" x14ac:dyDescent="0.25">
      <c r="A13" s="593" t="s">
        <v>79</v>
      </c>
      <c r="B13" s="9">
        <f t="shared" si="0"/>
        <v>8</v>
      </c>
      <c r="C13" s="10" t="s">
        <v>196</v>
      </c>
      <c r="D13" s="44">
        <v>5</v>
      </c>
      <c r="E13" s="105" t="s">
        <v>8</v>
      </c>
    </row>
    <row r="14" spans="1:6" ht="32.25" x14ac:dyDescent="0.25">
      <c r="A14" s="595"/>
      <c r="B14" s="9">
        <f t="shared" si="0"/>
        <v>9</v>
      </c>
      <c r="C14" s="10" t="s">
        <v>197</v>
      </c>
      <c r="D14" s="44">
        <v>10</v>
      </c>
      <c r="E14" s="105" t="s">
        <v>8</v>
      </c>
    </row>
    <row r="15" spans="1:6" ht="30" x14ac:dyDescent="0.25">
      <c r="A15" s="594"/>
      <c r="B15" s="9">
        <f t="shared" si="0"/>
        <v>10</v>
      </c>
      <c r="C15" s="10" t="s">
        <v>198</v>
      </c>
      <c r="D15" s="44">
        <v>5</v>
      </c>
      <c r="E15" s="105" t="s">
        <v>8</v>
      </c>
      <c r="F15" s="219"/>
    </row>
    <row r="16" spans="1:6" ht="60.75" thickBot="1" x14ac:dyDescent="0.3">
      <c r="A16" s="615" t="s">
        <v>16</v>
      </c>
      <c r="B16" s="9">
        <f t="shared" si="0"/>
        <v>11</v>
      </c>
      <c r="C16" s="17" t="s">
        <v>199</v>
      </c>
      <c r="D16" s="16">
        <v>0</v>
      </c>
      <c r="E16" s="115" t="s">
        <v>8</v>
      </c>
      <c r="F16" s="219">
        <f>COUNTIF(E17:E18,"s")</f>
        <v>1</v>
      </c>
    </row>
    <row r="17" spans="1:6" ht="60" x14ac:dyDescent="0.25">
      <c r="A17" s="615"/>
      <c r="B17" s="9">
        <f t="shared" si="0"/>
        <v>12</v>
      </c>
      <c r="C17" s="17" t="s">
        <v>200</v>
      </c>
      <c r="D17" s="117">
        <v>10</v>
      </c>
      <c r="E17" s="296" t="s">
        <v>15</v>
      </c>
      <c r="F17" s="220" t="str">
        <f>IF(F16&gt;1,"ERROR, seleccionar només una S","")</f>
        <v/>
      </c>
    </row>
    <row r="18" spans="1:6" ht="30.75" thickBot="1" x14ac:dyDescent="0.3">
      <c r="A18" s="615"/>
      <c r="B18" s="9">
        <f t="shared" si="0"/>
        <v>13</v>
      </c>
      <c r="C18" s="21" t="s">
        <v>195</v>
      </c>
      <c r="D18" s="119">
        <v>20</v>
      </c>
      <c r="E18" s="298" t="s">
        <v>8</v>
      </c>
    </row>
    <row r="19" spans="1:6" ht="45" x14ac:dyDescent="0.25">
      <c r="A19" s="615"/>
      <c r="B19" s="9">
        <f t="shared" si="0"/>
        <v>14</v>
      </c>
      <c r="C19" s="10" t="s">
        <v>17</v>
      </c>
      <c r="D19" s="7">
        <v>0</v>
      </c>
      <c r="E19" s="109" t="s">
        <v>8</v>
      </c>
    </row>
    <row r="20" spans="1:6" ht="45" x14ac:dyDescent="0.25">
      <c r="A20" s="615"/>
      <c r="B20" s="9">
        <f t="shared" si="0"/>
        <v>15</v>
      </c>
      <c r="C20" s="10" t="s">
        <v>18</v>
      </c>
      <c r="D20" s="13">
        <v>10</v>
      </c>
      <c r="E20" s="105" t="s">
        <v>8</v>
      </c>
    </row>
    <row r="21" spans="1:6" x14ac:dyDescent="0.25">
      <c r="A21" s="615"/>
      <c r="B21" s="9">
        <f t="shared" si="0"/>
        <v>16</v>
      </c>
      <c r="C21" s="22" t="s">
        <v>19</v>
      </c>
      <c r="D21" s="13">
        <v>20</v>
      </c>
      <c r="E21" s="105" t="s">
        <v>8</v>
      </c>
    </row>
    <row r="22" spans="1:6" x14ac:dyDescent="0.25">
      <c r="A22" s="593" t="s">
        <v>20</v>
      </c>
      <c r="B22" s="9">
        <f t="shared" si="0"/>
        <v>17</v>
      </c>
      <c r="C22" s="17" t="s">
        <v>21</v>
      </c>
      <c r="D22" s="11">
        <v>0</v>
      </c>
      <c r="E22" s="105" t="s">
        <v>8</v>
      </c>
    </row>
    <row r="23" spans="1:6" x14ac:dyDescent="0.25">
      <c r="A23" s="595"/>
      <c r="B23" s="9">
        <f t="shared" si="0"/>
        <v>18</v>
      </c>
      <c r="C23" s="99" t="s">
        <v>143</v>
      </c>
      <c r="D23" s="13">
        <v>10</v>
      </c>
      <c r="E23" s="105" t="s">
        <v>8</v>
      </c>
    </row>
    <row r="24" spans="1:6" ht="45" x14ac:dyDescent="0.25">
      <c r="A24" s="595"/>
      <c r="B24" s="9">
        <f t="shared" si="0"/>
        <v>19</v>
      </c>
      <c r="C24" s="23" t="s">
        <v>111</v>
      </c>
      <c r="D24" s="15">
        <v>20</v>
      </c>
      <c r="E24" s="105" t="s">
        <v>8</v>
      </c>
    </row>
    <row r="25" spans="1:6" ht="30.75" thickBot="1" x14ac:dyDescent="0.3">
      <c r="A25" s="596"/>
      <c r="B25" s="24">
        <f t="shared" si="0"/>
        <v>20</v>
      </c>
      <c r="C25" s="124" t="s">
        <v>22</v>
      </c>
      <c r="D25" s="38">
        <v>5</v>
      </c>
      <c r="E25" s="106" t="s">
        <v>8</v>
      </c>
    </row>
    <row r="26" spans="1:6" ht="15.75" thickBot="1" x14ac:dyDescent="0.3">
      <c r="A26" s="88"/>
      <c r="B26" s="25"/>
      <c r="C26" s="221" t="s">
        <v>276</v>
      </c>
      <c r="D26" s="222">
        <f>COUNTIF(D6:D25,"=0")</f>
        <v>9</v>
      </c>
      <c r="E26" s="4"/>
    </row>
    <row r="27" spans="1:6" ht="15.75" thickBot="1" x14ac:dyDescent="0.3">
      <c r="A27" s="88"/>
      <c r="B27" s="25"/>
      <c r="C27" s="223" t="s">
        <v>251</v>
      </c>
      <c r="D27" s="224">
        <f>COUNTIFS(D6:D25,"=0",$E$6:$E$25,"=S")</f>
        <v>9</v>
      </c>
      <c r="E27" s="185"/>
    </row>
    <row r="28" spans="1:6" ht="15.75" thickBot="1" x14ac:dyDescent="0.3">
      <c r="A28" s="88"/>
      <c r="B28" s="25"/>
      <c r="C28" s="225"/>
      <c r="D28" s="226">
        <f>D27/D26</f>
        <v>1</v>
      </c>
      <c r="E28" s="4"/>
    </row>
    <row r="29" spans="1:6" ht="15.75" thickBot="1" x14ac:dyDescent="0.3">
      <c r="A29" s="88"/>
      <c r="B29" s="25"/>
      <c r="C29" s="227"/>
      <c r="D29" s="228"/>
      <c r="E29" s="4"/>
    </row>
    <row r="30" spans="1:6" ht="15.75" thickBot="1" x14ac:dyDescent="0.3">
      <c r="A30" s="88"/>
      <c r="B30" s="25"/>
      <c r="C30" s="229" t="s">
        <v>277</v>
      </c>
      <c r="D30" s="230">
        <f>SUM(D10,D12:D15,D18,D19:D25)</f>
        <v>110</v>
      </c>
      <c r="E30" s="4"/>
    </row>
    <row r="31" spans="1:6" ht="15.75" thickBot="1" x14ac:dyDescent="0.3">
      <c r="A31" s="88"/>
      <c r="B31" s="25"/>
      <c r="C31" s="231" t="s">
        <v>252</v>
      </c>
      <c r="D31" s="232">
        <f>SUMIFS(D6:D25,E6:E25,"S")</f>
        <v>110</v>
      </c>
      <c r="E31" s="4"/>
    </row>
    <row r="32" spans="1:6" ht="15.75" thickBot="1" x14ac:dyDescent="0.3">
      <c r="A32" s="88"/>
      <c r="B32" s="25"/>
      <c r="C32" s="233"/>
      <c r="D32" s="226">
        <f>D31/D30</f>
        <v>1</v>
      </c>
      <c r="E32" s="4"/>
    </row>
    <row r="33" spans="1:5" ht="15.75" thickBot="1" x14ac:dyDescent="0.3">
      <c r="A33" s="40"/>
      <c r="B33" s="27"/>
      <c r="C33" s="100"/>
      <c r="D33" s="101"/>
      <c r="E33" s="4"/>
    </row>
    <row r="34" spans="1:5" ht="15.75" customHeight="1" thickBot="1" x14ac:dyDescent="0.3">
      <c r="A34" s="585" t="s">
        <v>186</v>
      </c>
      <c r="B34" s="586"/>
      <c r="C34" s="586"/>
      <c r="D34" s="234"/>
      <c r="E34" s="217"/>
    </row>
    <row r="35" spans="1:5" ht="30" x14ac:dyDescent="0.25">
      <c r="A35" s="215" t="s">
        <v>144</v>
      </c>
      <c r="B35" s="5">
        <f>B25+1</f>
        <v>21</v>
      </c>
      <c r="C35" s="107" t="s">
        <v>145</v>
      </c>
      <c r="D35" s="7">
        <v>0</v>
      </c>
      <c r="E35" s="105" t="s">
        <v>8</v>
      </c>
    </row>
    <row r="36" spans="1:5" ht="30" x14ac:dyDescent="0.25">
      <c r="A36" s="123" t="s">
        <v>9</v>
      </c>
      <c r="B36" s="9">
        <f>B35+1</f>
        <v>22</v>
      </c>
      <c r="C36" s="17" t="s">
        <v>146</v>
      </c>
      <c r="D36" s="7">
        <v>0</v>
      </c>
      <c r="E36" s="105" t="s">
        <v>8</v>
      </c>
    </row>
    <row r="37" spans="1:5" ht="45" x14ac:dyDescent="0.25">
      <c r="A37" s="619" t="s">
        <v>114</v>
      </c>
      <c r="B37" s="9">
        <f t="shared" ref="B37:B100" si="1">B36+1</f>
        <v>23</v>
      </c>
      <c r="C37" s="30" t="s">
        <v>106</v>
      </c>
      <c r="D37" s="7">
        <v>0</v>
      </c>
      <c r="E37" s="105" t="s">
        <v>8</v>
      </c>
    </row>
    <row r="38" spans="1:5" ht="30" x14ac:dyDescent="0.25">
      <c r="A38" s="620"/>
      <c r="B38" s="9">
        <f t="shared" si="1"/>
        <v>24</v>
      </c>
      <c r="C38" s="31" t="s">
        <v>187</v>
      </c>
      <c r="D38" s="9">
        <v>15</v>
      </c>
      <c r="E38" s="105" t="s">
        <v>8</v>
      </c>
    </row>
    <row r="39" spans="1:5" ht="60" x14ac:dyDescent="0.25">
      <c r="A39" s="620"/>
      <c r="B39" s="9">
        <f t="shared" si="1"/>
        <v>25</v>
      </c>
      <c r="C39" s="69" t="s">
        <v>188</v>
      </c>
      <c r="D39" s="5">
        <v>20</v>
      </c>
      <c r="E39" s="105" t="s">
        <v>8</v>
      </c>
    </row>
    <row r="40" spans="1:5" x14ac:dyDescent="0.25">
      <c r="A40" s="620"/>
      <c r="B40" s="9">
        <f t="shared" si="1"/>
        <v>26</v>
      </c>
      <c r="C40" s="31" t="s">
        <v>23</v>
      </c>
      <c r="D40" s="11">
        <v>0</v>
      </c>
      <c r="E40" s="105" t="s">
        <v>8</v>
      </c>
    </row>
    <row r="41" spans="1:5" x14ac:dyDescent="0.25">
      <c r="A41" s="620"/>
      <c r="B41" s="9">
        <f t="shared" si="1"/>
        <v>27</v>
      </c>
      <c r="C41" s="31" t="s">
        <v>24</v>
      </c>
      <c r="D41" s="11">
        <v>0</v>
      </c>
      <c r="E41" s="105" t="s">
        <v>8</v>
      </c>
    </row>
    <row r="42" spans="1:5" ht="30" x14ac:dyDescent="0.25">
      <c r="A42" s="620"/>
      <c r="B42" s="9">
        <f t="shared" si="1"/>
        <v>28</v>
      </c>
      <c r="C42" s="31" t="s">
        <v>201</v>
      </c>
      <c r="D42" s="44">
        <v>15</v>
      </c>
      <c r="E42" s="105" t="s">
        <v>8</v>
      </c>
    </row>
    <row r="43" spans="1:5" ht="45" x14ac:dyDescent="0.25">
      <c r="A43" s="620"/>
      <c r="B43" s="9">
        <f t="shared" si="1"/>
        <v>29</v>
      </c>
      <c r="C43" s="31" t="s">
        <v>232</v>
      </c>
      <c r="D43" s="11">
        <v>0</v>
      </c>
      <c r="E43" s="105" t="s">
        <v>8</v>
      </c>
    </row>
    <row r="44" spans="1:5" ht="17.25" x14ac:dyDescent="0.25">
      <c r="A44" s="620"/>
      <c r="B44" s="9">
        <f t="shared" si="1"/>
        <v>30</v>
      </c>
      <c r="C44" s="31" t="s">
        <v>71</v>
      </c>
      <c r="D44" s="13">
        <v>15</v>
      </c>
      <c r="E44" s="105" t="s">
        <v>8</v>
      </c>
    </row>
    <row r="45" spans="1:5" ht="30" x14ac:dyDescent="0.25">
      <c r="A45" s="620"/>
      <c r="B45" s="9">
        <f t="shared" si="1"/>
        <v>31</v>
      </c>
      <c r="C45" s="31" t="s">
        <v>163</v>
      </c>
      <c r="D45" s="13">
        <v>15</v>
      </c>
      <c r="E45" s="105" t="s">
        <v>8</v>
      </c>
    </row>
    <row r="46" spans="1:5" x14ac:dyDescent="0.25">
      <c r="A46" s="620"/>
      <c r="B46" s="9">
        <f t="shared" si="1"/>
        <v>32</v>
      </c>
      <c r="C46" s="31" t="s">
        <v>25</v>
      </c>
      <c r="D46" s="11">
        <v>0</v>
      </c>
      <c r="E46" s="105" t="s">
        <v>8</v>
      </c>
    </row>
    <row r="47" spans="1:5" x14ac:dyDescent="0.25">
      <c r="A47" s="620"/>
      <c r="B47" s="9">
        <f t="shared" si="1"/>
        <v>33</v>
      </c>
      <c r="C47" s="31" t="s">
        <v>26</v>
      </c>
      <c r="D47" s="11">
        <v>0</v>
      </c>
      <c r="E47" s="105" t="s">
        <v>8</v>
      </c>
    </row>
    <row r="48" spans="1:5" x14ac:dyDescent="0.25">
      <c r="A48" s="620"/>
      <c r="B48" s="9">
        <f t="shared" si="1"/>
        <v>34</v>
      </c>
      <c r="C48" s="31" t="s">
        <v>27</v>
      </c>
      <c r="D48" s="11">
        <v>0</v>
      </c>
      <c r="E48" s="105" t="s">
        <v>8</v>
      </c>
    </row>
    <row r="49" spans="1:5" x14ac:dyDescent="0.25">
      <c r="A49" s="620"/>
      <c r="B49" s="9">
        <f t="shared" si="1"/>
        <v>35</v>
      </c>
      <c r="C49" s="31" t="s">
        <v>202</v>
      </c>
      <c r="D49" s="11">
        <v>0</v>
      </c>
      <c r="E49" s="105" t="s">
        <v>8</v>
      </c>
    </row>
    <row r="50" spans="1:5" ht="30" x14ac:dyDescent="0.25">
      <c r="A50" s="620"/>
      <c r="B50" s="9">
        <f t="shared" si="1"/>
        <v>36</v>
      </c>
      <c r="C50" s="31" t="s">
        <v>69</v>
      </c>
      <c r="D50" s="11">
        <v>0</v>
      </c>
      <c r="E50" s="105" t="s">
        <v>8</v>
      </c>
    </row>
    <row r="51" spans="1:5" x14ac:dyDescent="0.25">
      <c r="A51" s="620"/>
      <c r="B51" s="9">
        <f t="shared" si="1"/>
        <v>37</v>
      </c>
      <c r="C51" s="31" t="s">
        <v>29</v>
      </c>
      <c r="D51" s="11">
        <v>0</v>
      </c>
      <c r="E51" s="105" t="s">
        <v>8</v>
      </c>
    </row>
    <row r="52" spans="1:5" x14ac:dyDescent="0.25">
      <c r="A52" s="620"/>
      <c r="B52" s="9">
        <f t="shared" si="1"/>
        <v>38</v>
      </c>
      <c r="C52" s="31" t="s">
        <v>115</v>
      </c>
      <c r="D52" s="11">
        <v>0</v>
      </c>
      <c r="E52" s="105" t="s">
        <v>8</v>
      </c>
    </row>
    <row r="53" spans="1:5" x14ac:dyDescent="0.25">
      <c r="A53" s="620"/>
      <c r="B53" s="9">
        <f t="shared" si="1"/>
        <v>39</v>
      </c>
      <c r="C53" s="31" t="s">
        <v>128</v>
      </c>
      <c r="D53" s="7">
        <v>0</v>
      </c>
      <c r="E53" s="105" t="s">
        <v>8</v>
      </c>
    </row>
    <row r="54" spans="1:5" x14ac:dyDescent="0.25">
      <c r="A54" s="620"/>
      <c r="B54" s="9">
        <f t="shared" si="1"/>
        <v>40</v>
      </c>
      <c r="C54" s="31" t="s">
        <v>40</v>
      </c>
      <c r="D54" s="13">
        <v>5</v>
      </c>
      <c r="E54" s="105" t="s">
        <v>8</v>
      </c>
    </row>
    <row r="55" spans="1:5" ht="30" x14ac:dyDescent="0.25">
      <c r="A55" s="620"/>
      <c r="B55" s="9">
        <f t="shared" si="1"/>
        <v>41</v>
      </c>
      <c r="C55" s="63" t="s">
        <v>246</v>
      </c>
      <c r="D55" s="11">
        <v>0</v>
      </c>
      <c r="E55" s="105" t="s">
        <v>8</v>
      </c>
    </row>
    <row r="56" spans="1:5" x14ac:dyDescent="0.25">
      <c r="A56" s="620"/>
      <c r="B56" s="9">
        <f t="shared" si="1"/>
        <v>42</v>
      </c>
      <c r="C56" s="31" t="s">
        <v>247</v>
      </c>
      <c r="D56" s="11">
        <v>0</v>
      </c>
      <c r="E56" s="105" t="s">
        <v>8</v>
      </c>
    </row>
    <row r="57" spans="1:5" x14ac:dyDescent="0.25">
      <c r="A57" s="620"/>
      <c r="B57" s="9">
        <f t="shared" si="1"/>
        <v>43</v>
      </c>
      <c r="C57" s="31" t="s">
        <v>37</v>
      </c>
      <c r="D57" s="11">
        <v>0</v>
      </c>
      <c r="E57" s="105" t="s">
        <v>8</v>
      </c>
    </row>
    <row r="58" spans="1:5" x14ac:dyDescent="0.25">
      <c r="A58" s="620"/>
      <c r="B58" s="9">
        <f t="shared" si="1"/>
        <v>44</v>
      </c>
      <c r="C58" s="31" t="s">
        <v>31</v>
      </c>
      <c r="D58" s="11">
        <v>0</v>
      </c>
      <c r="E58" s="105" t="s">
        <v>8</v>
      </c>
    </row>
    <row r="59" spans="1:5" x14ac:dyDescent="0.25">
      <c r="A59" s="620"/>
      <c r="B59" s="9">
        <f t="shared" si="1"/>
        <v>45</v>
      </c>
      <c r="C59" s="31" t="s">
        <v>32</v>
      </c>
      <c r="D59" s="11">
        <v>0</v>
      </c>
      <c r="E59" s="105" t="s">
        <v>8</v>
      </c>
    </row>
    <row r="60" spans="1:5" x14ac:dyDescent="0.25">
      <c r="A60" s="620"/>
      <c r="B60" s="9">
        <f t="shared" si="1"/>
        <v>46</v>
      </c>
      <c r="C60" s="31" t="s">
        <v>129</v>
      </c>
      <c r="D60" s="11">
        <v>0</v>
      </c>
      <c r="E60" s="105" t="s">
        <v>8</v>
      </c>
    </row>
    <row r="61" spans="1:5" x14ac:dyDescent="0.25">
      <c r="A61" s="620"/>
      <c r="B61" s="9">
        <f t="shared" si="1"/>
        <v>47</v>
      </c>
      <c r="C61" s="31" t="s">
        <v>33</v>
      </c>
      <c r="D61" s="11">
        <v>0</v>
      </c>
      <c r="E61" s="105" t="s">
        <v>8</v>
      </c>
    </row>
    <row r="62" spans="1:5" x14ac:dyDescent="0.25">
      <c r="A62" s="620"/>
      <c r="B62" s="9">
        <f t="shared" si="1"/>
        <v>48</v>
      </c>
      <c r="C62" s="31" t="s">
        <v>34</v>
      </c>
      <c r="D62" s="32">
        <v>0</v>
      </c>
      <c r="E62" s="105" t="s">
        <v>8</v>
      </c>
    </row>
    <row r="63" spans="1:5" x14ac:dyDescent="0.25">
      <c r="A63" s="620"/>
      <c r="B63" s="9">
        <f t="shared" si="1"/>
        <v>49</v>
      </c>
      <c r="C63" s="31" t="s">
        <v>233</v>
      </c>
      <c r="D63" s="11">
        <v>0</v>
      </c>
      <c r="E63" s="105" t="s">
        <v>8</v>
      </c>
    </row>
    <row r="64" spans="1:5" x14ac:dyDescent="0.25">
      <c r="A64" s="620"/>
      <c r="B64" s="9">
        <f t="shared" si="1"/>
        <v>50</v>
      </c>
      <c r="C64" s="31" t="s">
        <v>28</v>
      </c>
      <c r="D64" s="11">
        <v>0</v>
      </c>
      <c r="E64" s="105" t="s">
        <v>8</v>
      </c>
    </row>
    <row r="65" spans="1:6" x14ac:dyDescent="0.25">
      <c r="A65" s="620"/>
      <c r="B65" s="9">
        <f t="shared" si="1"/>
        <v>51</v>
      </c>
      <c r="C65" s="31" t="s">
        <v>30</v>
      </c>
      <c r="D65" s="11">
        <v>0</v>
      </c>
      <c r="E65" s="105" t="s">
        <v>8</v>
      </c>
    </row>
    <row r="66" spans="1:6" x14ac:dyDescent="0.25">
      <c r="A66" s="620"/>
      <c r="B66" s="9">
        <f t="shared" si="1"/>
        <v>52</v>
      </c>
      <c r="C66" s="33" t="s">
        <v>39</v>
      </c>
      <c r="D66" s="156">
        <v>5</v>
      </c>
      <c r="E66" s="105" t="s">
        <v>8</v>
      </c>
      <c r="F66" s="219"/>
    </row>
    <row r="67" spans="1:6" x14ac:dyDescent="0.25">
      <c r="A67" s="620"/>
      <c r="B67" s="9">
        <f t="shared" si="1"/>
        <v>53</v>
      </c>
      <c r="C67" s="33" t="s">
        <v>220</v>
      </c>
      <c r="D67" s="152">
        <v>0</v>
      </c>
      <c r="E67" s="105" t="s">
        <v>8</v>
      </c>
      <c r="F67" s="220"/>
    </row>
    <row r="68" spans="1:6" x14ac:dyDescent="0.25">
      <c r="A68" s="620"/>
      <c r="B68" s="9">
        <f t="shared" si="1"/>
        <v>54</v>
      </c>
      <c r="C68" s="33" t="s">
        <v>35</v>
      </c>
      <c r="D68" s="162">
        <v>10</v>
      </c>
      <c r="E68" s="105" t="s">
        <v>8</v>
      </c>
      <c r="F68" s="219"/>
    </row>
    <row r="69" spans="1:6" x14ac:dyDescent="0.25">
      <c r="A69" s="620"/>
      <c r="B69" s="9">
        <f t="shared" si="1"/>
        <v>55</v>
      </c>
      <c r="C69" s="33" t="s">
        <v>221</v>
      </c>
      <c r="D69" s="152">
        <v>0</v>
      </c>
      <c r="E69" s="105" t="s">
        <v>8</v>
      </c>
      <c r="F69" s="220"/>
    </row>
    <row r="70" spans="1:6" x14ac:dyDescent="0.25">
      <c r="A70" s="620"/>
      <c r="B70" s="9">
        <f t="shared" si="1"/>
        <v>56</v>
      </c>
      <c r="C70" s="33" t="s">
        <v>36</v>
      </c>
      <c r="D70" s="162">
        <v>10</v>
      </c>
      <c r="E70" s="105" t="s">
        <v>8</v>
      </c>
    </row>
    <row r="71" spans="1:6" ht="30" x14ac:dyDescent="0.25">
      <c r="A71" s="620"/>
      <c r="B71" s="9">
        <f t="shared" si="1"/>
        <v>57</v>
      </c>
      <c r="C71" s="33" t="s">
        <v>122</v>
      </c>
      <c r="D71" s="152">
        <v>0</v>
      </c>
      <c r="E71" s="105" t="s">
        <v>8</v>
      </c>
    </row>
    <row r="72" spans="1:6" x14ac:dyDescent="0.25">
      <c r="A72" s="620"/>
      <c r="B72" s="9">
        <f t="shared" si="1"/>
        <v>58</v>
      </c>
      <c r="C72" s="33" t="s">
        <v>38</v>
      </c>
      <c r="D72" s="152">
        <v>0</v>
      </c>
      <c r="E72" s="105" t="s">
        <v>8</v>
      </c>
    </row>
    <row r="73" spans="1:6" ht="30" x14ac:dyDescent="0.25">
      <c r="A73" s="621"/>
      <c r="B73" s="9">
        <f t="shared" si="1"/>
        <v>59</v>
      </c>
      <c r="C73" s="33" t="s">
        <v>190</v>
      </c>
      <c r="D73" s="167">
        <v>0</v>
      </c>
      <c r="E73" s="105" t="s">
        <v>8</v>
      </c>
    </row>
    <row r="74" spans="1:6" ht="30" x14ac:dyDescent="0.25">
      <c r="A74" s="619" t="s">
        <v>41</v>
      </c>
      <c r="B74" s="9">
        <f t="shared" si="1"/>
        <v>60</v>
      </c>
      <c r="C74" s="64" t="s">
        <v>234</v>
      </c>
      <c r="D74" s="152">
        <v>0</v>
      </c>
      <c r="E74" s="105" t="s">
        <v>8</v>
      </c>
    </row>
    <row r="75" spans="1:6" ht="30" x14ac:dyDescent="0.25">
      <c r="A75" s="620"/>
      <c r="B75" s="9">
        <f t="shared" si="1"/>
        <v>61</v>
      </c>
      <c r="C75" s="64" t="s">
        <v>310</v>
      </c>
      <c r="D75" s="152">
        <v>0</v>
      </c>
      <c r="E75" s="105" t="s">
        <v>8</v>
      </c>
    </row>
    <row r="76" spans="1:6" ht="30" x14ac:dyDescent="0.25">
      <c r="A76" s="620"/>
      <c r="B76" s="9">
        <f t="shared" si="1"/>
        <v>62</v>
      </c>
      <c r="C76" s="65" t="s">
        <v>235</v>
      </c>
      <c r="D76" s="152">
        <v>0</v>
      </c>
      <c r="E76" s="105" t="s">
        <v>8</v>
      </c>
      <c r="F76" s="219"/>
    </row>
    <row r="77" spans="1:6" ht="30" x14ac:dyDescent="0.25">
      <c r="A77" s="620"/>
      <c r="B77" s="9">
        <f t="shared" si="1"/>
        <v>63</v>
      </c>
      <c r="C77" s="66" t="s">
        <v>42</v>
      </c>
      <c r="D77" s="152">
        <v>0</v>
      </c>
      <c r="E77" s="105" t="s">
        <v>8</v>
      </c>
      <c r="F77" s="220"/>
    </row>
    <row r="78" spans="1:6" ht="30" x14ac:dyDescent="0.25">
      <c r="A78" s="620"/>
      <c r="B78" s="9">
        <f t="shared" si="1"/>
        <v>64</v>
      </c>
      <c r="C78" s="66" t="s">
        <v>43</v>
      </c>
      <c r="D78" s="162">
        <v>10</v>
      </c>
      <c r="E78" s="105" t="s">
        <v>8</v>
      </c>
    </row>
    <row r="79" spans="1:6" ht="45" x14ac:dyDescent="0.25">
      <c r="A79" s="621"/>
      <c r="B79" s="9">
        <f t="shared" si="1"/>
        <v>65</v>
      </c>
      <c r="C79" s="33" t="s">
        <v>236</v>
      </c>
      <c r="D79" s="152">
        <v>0</v>
      </c>
      <c r="E79" s="105" t="s">
        <v>8</v>
      </c>
      <c r="F79" s="189"/>
    </row>
    <row r="80" spans="1:6" ht="45" x14ac:dyDescent="0.25">
      <c r="A80" s="211" t="s">
        <v>147</v>
      </c>
      <c r="B80" s="9">
        <f t="shared" si="1"/>
        <v>66</v>
      </c>
      <c r="C80" s="31" t="s">
        <v>148</v>
      </c>
      <c r="D80" s="11">
        <v>0</v>
      </c>
      <c r="E80" s="105" t="s">
        <v>8</v>
      </c>
    </row>
    <row r="81" spans="1:5" ht="30" x14ac:dyDescent="0.25">
      <c r="A81" s="211" t="s">
        <v>164</v>
      </c>
      <c r="B81" s="9">
        <f t="shared" si="1"/>
        <v>67</v>
      </c>
      <c r="C81" s="31" t="s">
        <v>149</v>
      </c>
      <c r="D81" s="11">
        <v>0</v>
      </c>
      <c r="E81" s="105" t="s">
        <v>8</v>
      </c>
    </row>
    <row r="82" spans="1:5" ht="30" x14ac:dyDescent="0.25">
      <c r="A82" s="619" t="s">
        <v>208</v>
      </c>
      <c r="B82" s="9">
        <f t="shared" si="1"/>
        <v>68</v>
      </c>
      <c r="C82" s="31" t="s">
        <v>155</v>
      </c>
      <c r="D82" s="11">
        <v>0</v>
      </c>
      <c r="E82" s="105" t="s">
        <v>8</v>
      </c>
    </row>
    <row r="83" spans="1:5" ht="60" x14ac:dyDescent="0.25">
      <c r="A83" s="620"/>
      <c r="B83" s="9">
        <f t="shared" si="1"/>
        <v>69</v>
      </c>
      <c r="C83" s="31" t="s">
        <v>237</v>
      </c>
      <c r="D83" s="11">
        <v>0</v>
      </c>
      <c r="E83" s="105" t="s">
        <v>8</v>
      </c>
    </row>
    <row r="84" spans="1:5" x14ac:dyDescent="0.25">
      <c r="A84" s="620"/>
      <c r="B84" s="9">
        <f t="shared" si="1"/>
        <v>70</v>
      </c>
      <c r="C84" s="31" t="s">
        <v>225</v>
      </c>
      <c r="D84" s="11">
        <v>0</v>
      </c>
      <c r="E84" s="105" t="s">
        <v>8</v>
      </c>
    </row>
    <row r="85" spans="1:5" ht="30" x14ac:dyDescent="0.25">
      <c r="A85" s="620"/>
      <c r="B85" s="9">
        <f t="shared" si="1"/>
        <v>71</v>
      </c>
      <c r="C85" s="31" t="s">
        <v>170</v>
      </c>
      <c r="D85" s="11">
        <v>0</v>
      </c>
      <c r="E85" s="105" t="s">
        <v>8</v>
      </c>
    </row>
    <row r="86" spans="1:5" x14ac:dyDescent="0.25">
      <c r="A86" s="620"/>
      <c r="B86" s="9">
        <f t="shared" si="1"/>
        <v>72</v>
      </c>
      <c r="C86" s="31" t="s">
        <v>238</v>
      </c>
      <c r="D86" s="11">
        <v>0</v>
      </c>
      <c r="E86" s="105" t="s">
        <v>8</v>
      </c>
    </row>
    <row r="87" spans="1:5" ht="45" x14ac:dyDescent="0.25">
      <c r="A87" s="620"/>
      <c r="B87" s="9">
        <f t="shared" si="1"/>
        <v>73</v>
      </c>
      <c r="C87" s="31" t="s">
        <v>172</v>
      </c>
      <c r="D87" s="11">
        <v>0</v>
      </c>
      <c r="E87" s="105" t="s">
        <v>8</v>
      </c>
    </row>
    <row r="88" spans="1:5" ht="30" x14ac:dyDescent="0.25">
      <c r="A88" s="620"/>
      <c r="B88" s="9">
        <f t="shared" si="1"/>
        <v>74</v>
      </c>
      <c r="C88" s="31" t="s">
        <v>171</v>
      </c>
      <c r="D88" s="11">
        <v>0</v>
      </c>
      <c r="E88" s="105" t="s">
        <v>8</v>
      </c>
    </row>
    <row r="89" spans="1:5" x14ac:dyDescent="0.25">
      <c r="A89" s="620"/>
      <c r="B89" s="9">
        <f t="shared" si="1"/>
        <v>75</v>
      </c>
      <c r="C89" s="31" t="s">
        <v>177</v>
      </c>
      <c r="D89" s="11">
        <v>0</v>
      </c>
      <c r="E89" s="105" t="s">
        <v>8</v>
      </c>
    </row>
    <row r="90" spans="1:5" x14ac:dyDescent="0.25">
      <c r="A90" s="620"/>
      <c r="B90" s="9">
        <f t="shared" si="1"/>
        <v>76</v>
      </c>
      <c r="C90" s="33" t="s">
        <v>222</v>
      </c>
      <c r="D90" s="11">
        <v>0</v>
      </c>
      <c r="E90" s="105" t="s">
        <v>8</v>
      </c>
    </row>
    <row r="91" spans="1:5" x14ac:dyDescent="0.25">
      <c r="A91" s="620"/>
      <c r="B91" s="9">
        <f t="shared" si="1"/>
        <v>77</v>
      </c>
      <c r="C91" s="33" t="s">
        <v>223</v>
      </c>
      <c r="D91" s="9">
        <v>5</v>
      </c>
      <c r="E91" s="105" t="s">
        <v>8</v>
      </c>
    </row>
    <row r="92" spans="1:5" ht="30" x14ac:dyDescent="0.25">
      <c r="A92" s="620"/>
      <c r="B92" s="9">
        <f t="shared" si="1"/>
        <v>78</v>
      </c>
      <c r="C92" s="31" t="s">
        <v>156</v>
      </c>
      <c r="D92" s="11">
        <v>0</v>
      </c>
      <c r="E92" s="105" t="s">
        <v>8</v>
      </c>
    </row>
    <row r="93" spans="1:5" x14ac:dyDescent="0.25">
      <c r="A93" s="620"/>
      <c r="B93" s="9">
        <f t="shared" si="1"/>
        <v>79</v>
      </c>
      <c r="C93" s="33" t="s">
        <v>173</v>
      </c>
      <c r="D93" s="11">
        <v>0</v>
      </c>
      <c r="E93" s="105" t="s">
        <v>8</v>
      </c>
    </row>
    <row r="94" spans="1:5" ht="30" x14ac:dyDescent="0.25">
      <c r="A94" s="620"/>
      <c r="B94" s="9">
        <f t="shared" si="1"/>
        <v>80</v>
      </c>
      <c r="C94" s="33" t="s">
        <v>239</v>
      </c>
      <c r="D94" s="9">
        <v>10</v>
      </c>
      <c r="E94" s="105" t="s">
        <v>8</v>
      </c>
    </row>
    <row r="95" spans="1:5" ht="30" x14ac:dyDescent="0.25">
      <c r="A95" s="212"/>
      <c r="B95" s="9">
        <f t="shared" si="1"/>
        <v>81</v>
      </c>
      <c r="C95" s="31" t="s">
        <v>189</v>
      </c>
      <c r="D95" s="32">
        <v>0</v>
      </c>
      <c r="E95" s="105" t="s">
        <v>8</v>
      </c>
    </row>
    <row r="96" spans="1:5" ht="15.75" thickBot="1" x14ac:dyDescent="0.3">
      <c r="A96" s="212"/>
      <c r="B96" s="9">
        <f t="shared" si="1"/>
        <v>82</v>
      </c>
      <c r="C96" s="30" t="s">
        <v>224</v>
      </c>
      <c r="D96" s="32">
        <v>0</v>
      </c>
      <c r="E96" s="105" t="s">
        <v>8</v>
      </c>
    </row>
    <row r="97" spans="1:5" ht="30.75" thickBot="1" x14ac:dyDescent="0.3">
      <c r="A97" s="89" t="s">
        <v>150</v>
      </c>
      <c r="B97" s="9">
        <f t="shared" si="1"/>
        <v>83</v>
      </c>
      <c r="C97" s="30" t="s">
        <v>104</v>
      </c>
      <c r="D97" s="32">
        <v>0</v>
      </c>
      <c r="E97" s="105" t="s">
        <v>8</v>
      </c>
    </row>
    <row r="98" spans="1:5" ht="30.75" thickBot="1" x14ac:dyDescent="0.3">
      <c r="A98" s="89" t="s">
        <v>9</v>
      </c>
      <c r="B98" s="9">
        <f t="shared" si="1"/>
        <v>84</v>
      </c>
      <c r="C98" s="31" t="s">
        <v>10</v>
      </c>
      <c r="D98" s="32">
        <v>0</v>
      </c>
      <c r="E98" s="105" t="s">
        <v>8</v>
      </c>
    </row>
    <row r="99" spans="1:5" x14ac:dyDescent="0.25">
      <c r="A99" s="616" t="s">
        <v>191</v>
      </c>
      <c r="B99" s="9">
        <f t="shared" si="1"/>
        <v>85</v>
      </c>
      <c r="C99" s="31" t="s">
        <v>81</v>
      </c>
      <c r="D99" s="32">
        <v>0</v>
      </c>
      <c r="E99" s="105" t="s">
        <v>8</v>
      </c>
    </row>
    <row r="100" spans="1:5" x14ac:dyDescent="0.25">
      <c r="A100" s="617"/>
      <c r="B100" s="9">
        <f t="shared" si="1"/>
        <v>86</v>
      </c>
      <c r="C100" s="31" t="s">
        <v>82</v>
      </c>
      <c r="D100" s="11">
        <v>0</v>
      </c>
      <c r="E100" s="105" t="s">
        <v>8</v>
      </c>
    </row>
    <row r="101" spans="1:5" x14ac:dyDescent="0.25">
      <c r="A101" s="617"/>
      <c r="B101" s="9">
        <f t="shared" ref="B101:B161" si="2">B100+1</f>
        <v>87</v>
      </c>
      <c r="C101" s="31" t="s">
        <v>83</v>
      </c>
      <c r="D101" s="60">
        <v>5</v>
      </c>
      <c r="E101" s="105" t="s">
        <v>8</v>
      </c>
    </row>
    <row r="102" spans="1:5" x14ac:dyDescent="0.25">
      <c r="A102" s="617"/>
      <c r="B102" s="9">
        <f t="shared" si="2"/>
        <v>88</v>
      </c>
      <c r="C102" s="31" t="s">
        <v>84</v>
      </c>
      <c r="D102" s="11">
        <v>0</v>
      </c>
      <c r="E102" s="105" t="s">
        <v>8</v>
      </c>
    </row>
    <row r="103" spans="1:5" x14ac:dyDescent="0.25">
      <c r="A103" s="617"/>
      <c r="B103" s="9">
        <f t="shared" si="2"/>
        <v>89</v>
      </c>
      <c r="C103" s="31" t="s">
        <v>85</v>
      </c>
      <c r="D103" s="61">
        <v>5</v>
      </c>
      <c r="E103" s="105" t="s">
        <v>8</v>
      </c>
    </row>
    <row r="104" spans="1:5" x14ac:dyDescent="0.25">
      <c r="A104" s="617"/>
      <c r="B104" s="9">
        <f t="shared" si="2"/>
        <v>90</v>
      </c>
      <c r="C104" s="31" t="s">
        <v>86</v>
      </c>
      <c r="D104" s="11">
        <v>0</v>
      </c>
      <c r="E104" s="105" t="s">
        <v>8</v>
      </c>
    </row>
    <row r="105" spans="1:5" x14ac:dyDescent="0.25">
      <c r="A105" s="617"/>
      <c r="B105" s="9">
        <f t="shared" si="2"/>
        <v>91</v>
      </c>
      <c r="C105" s="31" t="s">
        <v>87</v>
      </c>
      <c r="D105" s="11">
        <v>0</v>
      </c>
      <c r="E105" s="105" t="s">
        <v>8</v>
      </c>
    </row>
    <row r="106" spans="1:5" x14ac:dyDescent="0.25">
      <c r="A106" s="617"/>
      <c r="B106" s="9">
        <f t="shared" si="2"/>
        <v>92</v>
      </c>
      <c r="C106" s="31" t="s">
        <v>240</v>
      </c>
      <c r="D106" s="61">
        <v>20</v>
      </c>
      <c r="E106" s="105" t="s">
        <v>8</v>
      </c>
    </row>
    <row r="107" spans="1:5" x14ac:dyDescent="0.25">
      <c r="A107" s="617"/>
      <c r="B107" s="9">
        <f t="shared" si="2"/>
        <v>93</v>
      </c>
      <c r="C107" s="31" t="s">
        <v>88</v>
      </c>
      <c r="D107" s="11">
        <v>0</v>
      </c>
      <c r="E107" s="105" t="s">
        <v>8</v>
      </c>
    </row>
    <row r="108" spans="1:5" x14ac:dyDescent="0.25">
      <c r="A108" s="617"/>
      <c r="B108" s="9">
        <f t="shared" si="2"/>
        <v>94</v>
      </c>
      <c r="C108" s="31" t="s">
        <v>241</v>
      </c>
      <c r="D108" s="77">
        <v>10</v>
      </c>
      <c r="E108" s="105" t="s">
        <v>8</v>
      </c>
    </row>
    <row r="109" spans="1:5" x14ac:dyDescent="0.25">
      <c r="A109" s="617"/>
      <c r="B109" s="9">
        <f t="shared" si="2"/>
        <v>95</v>
      </c>
      <c r="C109" s="31" t="s">
        <v>89</v>
      </c>
      <c r="D109" s="11">
        <v>0</v>
      </c>
      <c r="E109" s="105" t="s">
        <v>8</v>
      </c>
    </row>
    <row r="110" spans="1:5" x14ac:dyDescent="0.25">
      <c r="A110" s="617"/>
      <c r="B110" s="9">
        <f t="shared" si="2"/>
        <v>96</v>
      </c>
      <c r="C110" s="31" t="s">
        <v>90</v>
      </c>
      <c r="D110" s="11">
        <v>0</v>
      </c>
      <c r="E110" s="105" t="s">
        <v>8</v>
      </c>
    </row>
    <row r="111" spans="1:5" ht="45" x14ac:dyDescent="0.25">
      <c r="A111" s="617"/>
      <c r="B111" s="9">
        <f t="shared" si="2"/>
        <v>97</v>
      </c>
      <c r="C111" s="78" t="s">
        <v>157</v>
      </c>
      <c r="D111" s="11">
        <v>0</v>
      </c>
      <c r="E111" s="105" t="s">
        <v>8</v>
      </c>
    </row>
    <row r="112" spans="1:5" ht="30" x14ac:dyDescent="0.25">
      <c r="A112" s="617"/>
      <c r="B112" s="9">
        <f t="shared" si="2"/>
        <v>98</v>
      </c>
      <c r="C112" s="78" t="s">
        <v>136</v>
      </c>
      <c r="D112" s="32">
        <v>0</v>
      </c>
      <c r="E112" s="105" t="s">
        <v>8</v>
      </c>
    </row>
    <row r="113" spans="1:6" ht="30" x14ac:dyDescent="0.25">
      <c r="A113" s="617"/>
      <c r="B113" s="9">
        <f t="shared" si="2"/>
        <v>99</v>
      </c>
      <c r="C113" s="78" t="s">
        <v>135</v>
      </c>
      <c r="D113" s="32">
        <v>0</v>
      </c>
      <c r="E113" s="105" t="s">
        <v>8</v>
      </c>
    </row>
    <row r="114" spans="1:6" ht="30" x14ac:dyDescent="0.25">
      <c r="A114" s="617"/>
      <c r="B114" s="9">
        <f t="shared" si="2"/>
        <v>100</v>
      </c>
      <c r="C114" s="78" t="s">
        <v>158</v>
      </c>
      <c r="D114" s="32">
        <v>0</v>
      </c>
      <c r="E114" s="105" t="s">
        <v>8</v>
      </c>
    </row>
    <row r="115" spans="1:6" ht="45" customHeight="1" x14ac:dyDescent="0.25">
      <c r="A115" s="617"/>
      <c r="B115" s="9">
        <f t="shared" si="2"/>
        <v>101</v>
      </c>
      <c r="C115" s="31" t="s">
        <v>159</v>
      </c>
      <c r="D115" s="32">
        <v>0</v>
      </c>
      <c r="E115" s="105" t="s">
        <v>8</v>
      </c>
    </row>
    <row r="116" spans="1:6" ht="30" x14ac:dyDescent="0.25">
      <c r="A116" s="617"/>
      <c r="B116" s="9">
        <f t="shared" si="2"/>
        <v>102</v>
      </c>
      <c r="C116" s="31" t="s">
        <v>91</v>
      </c>
      <c r="D116" s="11">
        <v>0</v>
      </c>
      <c r="E116" s="105" t="s">
        <v>8</v>
      </c>
    </row>
    <row r="117" spans="1:6" ht="30" x14ac:dyDescent="0.25">
      <c r="A117" s="617"/>
      <c r="B117" s="9">
        <f t="shared" si="2"/>
        <v>103</v>
      </c>
      <c r="C117" s="31" t="s">
        <v>192</v>
      </c>
      <c r="D117" s="11">
        <v>0</v>
      </c>
      <c r="E117" s="105" t="s">
        <v>8</v>
      </c>
    </row>
    <row r="118" spans="1:6" x14ac:dyDescent="0.25">
      <c r="A118" s="617"/>
      <c r="B118" s="9">
        <f t="shared" si="2"/>
        <v>104</v>
      </c>
      <c r="C118" s="31" t="s">
        <v>92</v>
      </c>
      <c r="D118" s="11">
        <v>0</v>
      </c>
      <c r="E118" s="105" t="s">
        <v>8</v>
      </c>
    </row>
    <row r="119" spans="1:6" x14ac:dyDescent="0.25">
      <c r="A119" s="617"/>
      <c r="B119" s="9">
        <f t="shared" si="2"/>
        <v>105</v>
      </c>
      <c r="C119" s="31" t="s">
        <v>93</v>
      </c>
      <c r="D119" s="60">
        <v>5</v>
      </c>
      <c r="E119" s="105" t="s">
        <v>8</v>
      </c>
    </row>
    <row r="120" spans="1:6" ht="30" x14ac:dyDescent="0.25">
      <c r="A120" s="617"/>
      <c r="B120" s="9">
        <f t="shared" si="2"/>
        <v>106</v>
      </c>
      <c r="C120" s="31" t="s">
        <v>160</v>
      </c>
      <c r="D120" s="11">
        <v>0</v>
      </c>
      <c r="E120" s="105" t="s">
        <v>8</v>
      </c>
    </row>
    <row r="121" spans="1:6" ht="30" x14ac:dyDescent="0.25">
      <c r="A121" s="617"/>
      <c r="B121" s="9">
        <f t="shared" si="2"/>
        <v>107</v>
      </c>
      <c r="C121" s="31" t="s">
        <v>94</v>
      </c>
      <c r="D121" s="11">
        <v>0</v>
      </c>
      <c r="E121" s="105" t="s">
        <v>8</v>
      </c>
    </row>
    <row r="122" spans="1:6" x14ac:dyDescent="0.25">
      <c r="A122" s="617"/>
      <c r="B122" s="9">
        <f t="shared" si="2"/>
        <v>108</v>
      </c>
      <c r="C122" s="31" t="s">
        <v>95</v>
      </c>
      <c r="D122" s="11">
        <v>0</v>
      </c>
      <c r="E122" s="105" t="s">
        <v>8</v>
      </c>
    </row>
    <row r="123" spans="1:6" ht="30" x14ac:dyDescent="0.25">
      <c r="A123" s="617"/>
      <c r="B123" s="9">
        <f t="shared" si="2"/>
        <v>109</v>
      </c>
      <c r="C123" s="31" t="s">
        <v>242</v>
      </c>
      <c r="D123" s="77">
        <v>5</v>
      </c>
      <c r="E123" s="105" t="s">
        <v>8</v>
      </c>
      <c r="F123" s="188"/>
    </row>
    <row r="124" spans="1:6" x14ac:dyDescent="0.25">
      <c r="A124" s="617"/>
      <c r="B124" s="9">
        <f t="shared" si="2"/>
        <v>110</v>
      </c>
      <c r="C124" s="31" t="s">
        <v>96</v>
      </c>
      <c r="D124" s="11">
        <v>0</v>
      </c>
      <c r="E124" s="105" t="s">
        <v>8</v>
      </c>
    </row>
    <row r="125" spans="1:6" x14ac:dyDescent="0.25">
      <c r="A125" s="617"/>
      <c r="B125" s="9">
        <f t="shared" si="2"/>
        <v>111</v>
      </c>
      <c r="C125" s="31" t="s">
        <v>97</v>
      </c>
      <c r="D125" s="11">
        <v>0</v>
      </c>
      <c r="E125" s="105" t="s">
        <v>8</v>
      </c>
    </row>
    <row r="126" spans="1:6" x14ac:dyDescent="0.25">
      <c r="A126" s="617"/>
      <c r="B126" s="9">
        <f t="shared" si="2"/>
        <v>112</v>
      </c>
      <c r="C126" s="31" t="s">
        <v>98</v>
      </c>
      <c r="D126" s="61">
        <v>5</v>
      </c>
      <c r="E126" s="105" t="s">
        <v>8</v>
      </c>
    </row>
    <row r="127" spans="1:6" ht="15.75" thickBot="1" x14ac:dyDescent="0.3">
      <c r="A127" s="618"/>
      <c r="B127" s="9">
        <f t="shared" si="2"/>
        <v>113</v>
      </c>
      <c r="C127" s="31" t="s">
        <v>243</v>
      </c>
      <c r="D127" s="77">
        <v>5</v>
      </c>
      <c r="E127" s="105" t="s">
        <v>8</v>
      </c>
    </row>
    <row r="128" spans="1:6" ht="45" x14ac:dyDescent="0.25">
      <c r="A128" s="208" t="s">
        <v>151</v>
      </c>
      <c r="B128" s="9">
        <f t="shared" si="2"/>
        <v>114</v>
      </c>
      <c r="C128" s="30" t="s">
        <v>105</v>
      </c>
      <c r="D128" s="11">
        <v>0</v>
      </c>
      <c r="E128" s="105" t="s">
        <v>8</v>
      </c>
    </row>
    <row r="129" spans="1:6" ht="30.75" thickBot="1" x14ac:dyDescent="0.3">
      <c r="A129" s="209" t="s">
        <v>9</v>
      </c>
      <c r="B129" s="9">
        <f t="shared" si="2"/>
        <v>115</v>
      </c>
      <c r="C129" s="31" t="s">
        <v>10</v>
      </c>
      <c r="D129" s="11">
        <v>0</v>
      </c>
      <c r="E129" s="105" t="s">
        <v>8</v>
      </c>
    </row>
    <row r="130" spans="1:6" x14ac:dyDescent="0.25">
      <c r="A130" s="616" t="s">
        <v>99</v>
      </c>
      <c r="B130" s="9">
        <f t="shared" si="2"/>
        <v>116</v>
      </c>
      <c r="C130" s="31" t="s">
        <v>130</v>
      </c>
      <c r="D130" s="32">
        <v>0</v>
      </c>
      <c r="E130" s="105" t="s">
        <v>8</v>
      </c>
    </row>
    <row r="131" spans="1:6" x14ac:dyDescent="0.25">
      <c r="A131" s="617"/>
      <c r="B131" s="9">
        <f t="shared" si="2"/>
        <v>117</v>
      </c>
      <c r="C131" s="31" t="s">
        <v>100</v>
      </c>
      <c r="D131" s="32">
        <v>0</v>
      </c>
      <c r="E131" s="105" t="s">
        <v>8</v>
      </c>
    </row>
    <row r="132" spans="1:6" ht="30" x14ac:dyDescent="0.25">
      <c r="A132" s="617"/>
      <c r="B132" s="9">
        <f t="shared" si="2"/>
        <v>118</v>
      </c>
      <c r="C132" s="31" t="s">
        <v>175</v>
      </c>
      <c r="D132" s="32">
        <v>0</v>
      </c>
      <c r="E132" s="105" t="s">
        <v>8</v>
      </c>
    </row>
    <row r="133" spans="1:6" x14ac:dyDescent="0.25">
      <c r="A133" s="617"/>
      <c r="B133" s="9">
        <f t="shared" si="2"/>
        <v>119</v>
      </c>
      <c r="C133" s="31" t="s">
        <v>165</v>
      </c>
      <c r="D133" s="32">
        <v>0</v>
      </c>
      <c r="E133" s="105" t="s">
        <v>8</v>
      </c>
    </row>
    <row r="134" spans="1:6" x14ac:dyDescent="0.25">
      <c r="A134" s="617"/>
      <c r="B134" s="9">
        <f t="shared" si="2"/>
        <v>120</v>
      </c>
      <c r="C134" s="31" t="s">
        <v>176</v>
      </c>
      <c r="D134" s="32">
        <v>0</v>
      </c>
      <c r="E134" s="105" t="s">
        <v>8</v>
      </c>
    </row>
    <row r="135" spans="1:6" ht="30.75" thickBot="1" x14ac:dyDescent="0.3">
      <c r="A135" s="618"/>
      <c r="B135" s="9">
        <f t="shared" si="2"/>
        <v>121</v>
      </c>
      <c r="C135" s="31" t="s">
        <v>178</v>
      </c>
      <c r="D135" s="11">
        <v>0</v>
      </c>
      <c r="E135" s="105" t="s">
        <v>8</v>
      </c>
    </row>
    <row r="136" spans="1:6" x14ac:dyDescent="0.25">
      <c r="A136" s="617"/>
      <c r="B136" s="9">
        <f t="shared" si="2"/>
        <v>122</v>
      </c>
      <c r="C136" s="31" t="s">
        <v>179</v>
      </c>
      <c r="D136" s="77">
        <v>10</v>
      </c>
      <c r="E136" s="105" t="s">
        <v>8</v>
      </c>
    </row>
    <row r="137" spans="1:6" x14ac:dyDescent="0.25">
      <c r="A137" s="617"/>
      <c r="B137" s="9">
        <f t="shared" si="2"/>
        <v>123</v>
      </c>
      <c r="C137" s="31" t="s">
        <v>101</v>
      </c>
      <c r="D137" s="11">
        <v>0</v>
      </c>
      <c r="E137" s="105" t="s">
        <v>8</v>
      </c>
    </row>
    <row r="138" spans="1:6" x14ac:dyDescent="0.25">
      <c r="A138" s="617"/>
      <c r="B138" s="9">
        <f t="shared" si="2"/>
        <v>124</v>
      </c>
      <c r="C138" s="31" t="s">
        <v>180</v>
      </c>
      <c r="D138" s="61">
        <v>15</v>
      </c>
      <c r="E138" s="105" t="s">
        <v>8</v>
      </c>
    </row>
    <row r="139" spans="1:6" ht="15.75" thickBot="1" x14ac:dyDescent="0.3">
      <c r="A139" s="617"/>
      <c r="B139" s="9">
        <f t="shared" si="2"/>
        <v>125</v>
      </c>
      <c r="C139" s="31" t="s">
        <v>181</v>
      </c>
      <c r="D139" s="122">
        <v>5</v>
      </c>
      <c r="E139" s="115" t="s">
        <v>8</v>
      </c>
      <c r="F139" s="219">
        <f>COUNTIF(E140:E141,"s")</f>
        <v>1</v>
      </c>
    </row>
    <row r="140" spans="1:6" x14ac:dyDescent="0.25">
      <c r="A140" s="617"/>
      <c r="B140" s="9">
        <f t="shared" si="2"/>
        <v>126</v>
      </c>
      <c r="C140" s="36" t="s">
        <v>162</v>
      </c>
      <c r="D140" s="117">
        <v>5</v>
      </c>
      <c r="E140" s="296" t="s">
        <v>15</v>
      </c>
      <c r="F140" s="220" t="str">
        <f>IF(F139&gt;1,"ERROR, seleccionar només una S","")</f>
        <v/>
      </c>
    </row>
    <row r="141" spans="1:6" ht="30.75" thickBot="1" x14ac:dyDescent="0.3">
      <c r="A141" s="618"/>
      <c r="B141" s="9">
        <f t="shared" si="2"/>
        <v>127</v>
      </c>
      <c r="C141" s="36" t="s">
        <v>182</v>
      </c>
      <c r="D141" s="119">
        <v>10</v>
      </c>
      <c r="E141" s="298" t="s">
        <v>8</v>
      </c>
    </row>
    <row r="142" spans="1:6" x14ac:dyDescent="0.25">
      <c r="A142" s="616" t="s">
        <v>44</v>
      </c>
      <c r="B142" s="9">
        <f t="shared" si="2"/>
        <v>128</v>
      </c>
      <c r="C142" s="31" t="s">
        <v>45</v>
      </c>
      <c r="D142" s="181" t="s">
        <v>131</v>
      </c>
      <c r="E142" s="109" t="s">
        <v>8</v>
      </c>
    </row>
    <row r="143" spans="1:6" ht="15.75" thickBot="1" x14ac:dyDescent="0.3">
      <c r="A143" s="617"/>
      <c r="B143" s="9">
        <f t="shared" si="2"/>
        <v>129</v>
      </c>
      <c r="C143" s="33" t="s">
        <v>244</v>
      </c>
      <c r="D143" s="11">
        <v>0</v>
      </c>
      <c r="E143" s="105" t="s">
        <v>8</v>
      </c>
    </row>
    <row r="144" spans="1:6" x14ac:dyDescent="0.25">
      <c r="A144" s="616" t="s">
        <v>126</v>
      </c>
      <c r="B144" s="9">
        <f t="shared" si="2"/>
        <v>130</v>
      </c>
      <c r="C144" s="31" t="s">
        <v>308</v>
      </c>
      <c r="D144" s="18">
        <v>20</v>
      </c>
      <c r="E144" s="105" t="s">
        <v>8</v>
      </c>
    </row>
    <row r="145" spans="1:5" x14ac:dyDescent="0.25">
      <c r="A145" s="617"/>
      <c r="B145" s="9">
        <f t="shared" si="2"/>
        <v>131</v>
      </c>
      <c r="C145" s="31" t="s">
        <v>309</v>
      </c>
      <c r="D145" s="44">
        <v>5</v>
      </c>
      <c r="E145" s="105" t="s">
        <v>8</v>
      </c>
    </row>
    <row r="146" spans="1:5" x14ac:dyDescent="0.25">
      <c r="A146" s="617"/>
      <c r="B146" s="9">
        <f t="shared" si="2"/>
        <v>132</v>
      </c>
      <c r="C146" s="31" t="s">
        <v>46</v>
      </c>
      <c r="D146" s="11">
        <v>0</v>
      </c>
      <c r="E146" s="105" t="s">
        <v>8</v>
      </c>
    </row>
    <row r="147" spans="1:5" ht="15.75" thickBot="1" x14ac:dyDescent="0.3">
      <c r="A147" s="618"/>
      <c r="B147" s="9">
        <f t="shared" si="2"/>
        <v>133</v>
      </c>
      <c r="C147" s="31" t="s">
        <v>110</v>
      </c>
      <c r="D147" s="11">
        <v>0</v>
      </c>
      <c r="E147" s="105" t="s">
        <v>8</v>
      </c>
    </row>
    <row r="148" spans="1:5" x14ac:dyDescent="0.25">
      <c r="A148" s="604" t="s">
        <v>47</v>
      </c>
      <c r="B148" s="9">
        <f t="shared" si="2"/>
        <v>134</v>
      </c>
      <c r="C148" s="35" t="s">
        <v>203</v>
      </c>
      <c r="D148" s="13">
        <v>5</v>
      </c>
      <c r="E148" s="105" t="s">
        <v>8</v>
      </c>
    </row>
    <row r="149" spans="1:5" ht="30" x14ac:dyDescent="0.25">
      <c r="A149" s="605"/>
      <c r="B149" s="9">
        <f t="shared" si="2"/>
        <v>135</v>
      </c>
      <c r="C149" s="35" t="s">
        <v>204</v>
      </c>
      <c r="D149" s="11">
        <v>0</v>
      </c>
      <c r="E149" s="105" t="s">
        <v>8</v>
      </c>
    </row>
    <row r="150" spans="1:5" x14ac:dyDescent="0.25">
      <c r="A150" s="605"/>
      <c r="B150" s="9">
        <f t="shared" si="2"/>
        <v>136</v>
      </c>
      <c r="C150" s="35" t="s">
        <v>161</v>
      </c>
      <c r="D150" s="13">
        <v>5</v>
      </c>
      <c r="E150" s="105" t="s">
        <v>8</v>
      </c>
    </row>
    <row r="151" spans="1:5" x14ac:dyDescent="0.25">
      <c r="A151" s="605"/>
      <c r="B151" s="9">
        <f t="shared" si="2"/>
        <v>137</v>
      </c>
      <c r="C151" s="35" t="s">
        <v>48</v>
      </c>
      <c r="D151" s="13">
        <v>5</v>
      </c>
      <c r="E151" s="105" t="s">
        <v>8</v>
      </c>
    </row>
    <row r="152" spans="1:5" ht="30" x14ac:dyDescent="0.25">
      <c r="A152" s="605"/>
      <c r="B152" s="9">
        <f t="shared" si="2"/>
        <v>138</v>
      </c>
      <c r="C152" s="37" t="s">
        <v>307</v>
      </c>
      <c r="D152" s="61">
        <v>15</v>
      </c>
      <c r="E152" s="105" t="s">
        <v>8</v>
      </c>
    </row>
    <row r="153" spans="1:5" x14ac:dyDescent="0.25">
      <c r="A153" s="605"/>
      <c r="B153" s="9">
        <f t="shared" si="2"/>
        <v>139</v>
      </c>
      <c r="C153" s="35" t="s">
        <v>205</v>
      </c>
      <c r="D153" s="11">
        <v>0</v>
      </c>
      <c r="E153" s="105" t="s">
        <v>8</v>
      </c>
    </row>
    <row r="154" spans="1:5" x14ac:dyDescent="0.25">
      <c r="A154" s="605"/>
      <c r="B154" s="9">
        <f t="shared" si="2"/>
        <v>140</v>
      </c>
      <c r="C154" s="35" t="s">
        <v>102</v>
      </c>
      <c r="D154" s="11">
        <v>0</v>
      </c>
      <c r="E154" s="105" t="s">
        <v>8</v>
      </c>
    </row>
    <row r="155" spans="1:5" x14ac:dyDescent="0.25">
      <c r="A155" s="605"/>
      <c r="B155" s="9">
        <f t="shared" si="2"/>
        <v>141</v>
      </c>
      <c r="C155" s="35" t="s">
        <v>206</v>
      </c>
      <c r="D155" s="13">
        <v>5</v>
      </c>
      <c r="E155" s="105" t="s">
        <v>8</v>
      </c>
    </row>
    <row r="156" spans="1:5" ht="30.75" thickBot="1" x14ac:dyDescent="0.3">
      <c r="A156" s="606"/>
      <c r="B156" s="9">
        <f t="shared" si="2"/>
        <v>142</v>
      </c>
      <c r="C156" s="79" t="s">
        <v>207</v>
      </c>
      <c r="D156" s="13">
        <v>5</v>
      </c>
      <c r="E156" s="105" t="s">
        <v>8</v>
      </c>
    </row>
    <row r="157" spans="1:5" x14ac:dyDescent="0.25">
      <c r="A157" s="604" t="s">
        <v>20</v>
      </c>
      <c r="B157" s="9">
        <f t="shared" si="2"/>
        <v>143</v>
      </c>
      <c r="C157" s="31" t="s">
        <v>137</v>
      </c>
      <c r="D157" s="11">
        <v>0</v>
      </c>
      <c r="E157" s="105" t="s">
        <v>8</v>
      </c>
    </row>
    <row r="158" spans="1:5" ht="45" x14ac:dyDescent="0.25">
      <c r="A158" s="605"/>
      <c r="B158" s="9">
        <f t="shared" si="2"/>
        <v>144</v>
      </c>
      <c r="C158" s="35" t="s">
        <v>132</v>
      </c>
      <c r="D158" s="11">
        <v>0</v>
      </c>
      <c r="E158" s="105" t="s">
        <v>8</v>
      </c>
    </row>
    <row r="159" spans="1:5" ht="150" x14ac:dyDescent="0.25">
      <c r="A159" s="605"/>
      <c r="B159" s="9">
        <f t="shared" si="2"/>
        <v>145</v>
      </c>
      <c r="C159" s="98" t="s">
        <v>194</v>
      </c>
      <c r="D159" s="34">
        <v>0</v>
      </c>
      <c r="E159" s="105" t="s">
        <v>8</v>
      </c>
    </row>
    <row r="160" spans="1:5" x14ac:dyDescent="0.25">
      <c r="A160" s="605"/>
      <c r="B160" s="9">
        <f t="shared" si="2"/>
        <v>146</v>
      </c>
      <c r="C160" s="31" t="s">
        <v>80</v>
      </c>
      <c r="D160" s="11">
        <v>0</v>
      </c>
      <c r="E160" s="105" t="s">
        <v>8</v>
      </c>
    </row>
    <row r="161" spans="1:5" ht="15.75" thickBot="1" x14ac:dyDescent="0.3">
      <c r="A161" s="606"/>
      <c r="B161" s="71">
        <f t="shared" si="2"/>
        <v>147</v>
      </c>
      <c r="C161" s="86" t="s">
        <v>103</v>
      </c>
      <c r="D161" s="38">
        <v>10</v>
      </c>
      <c r="E161" s="106" t="s">
        <v>8</v>
      </c>
    </row>
    <row r="162" spans="1:5" ht="15.75" thickBot="1" x14ac:dyDescent="0.3">
      <c r="A162" s="88"/>
      <c r="B162" s="25"/>
      <c r="C162" s="221" t="s">
        <v>278</v>
      </c>
      <c r="D162" s="222">
        <f>COUNTIF(D35:D161,"=0")</f>
        <v>92</v>
      </c>
      <c r="E162" s="4"/>
    </row>
    <row r="163" spans="1:5" ht="15.75" thickBot="1" x14ac:dyDescent="0.3">
      <c r="A163" s="88"/>
      <c r="B163" s="25"/>
      <c r="C163" s="223" t="s">
        <v>253</v>
      </c>
      <c r="D163" s="224">
        <f>COUNTIFS(D35:D161,"=0",$E$35:$E$161,"=S")</f>
        <v>92</v>
      </c>
      <c r="E163" s="4"/>
    </row>
    <row r="164" spans="1:5" ht="15.75" thickBot="1" x14ac:dyDescent="0.3">
      <c r="A164" s="88"/>
      <c r="B164" s="25"/>
      <c r="C164" s="225"/>
      <c r="D164" s="226">
        <f>D163/D162</f>
        <v>1</v>
      </c>
      <c r="E164" s="4"/>
    </row>
    <row r="165" spans="1:5" ht="15.75" thickBot="1" x14ac:dyDescent="0.3">
      <c r="A165" s="88"/>
      <c r="B165" s="25"/>
      <c r="C165" s="227"/>
      <c r="D165" s="228"/>
      <c r="E165" s="4"/>
    </row>
    <row r="166" spans="1:5" ht="30.75" thickBot="1" x14ac:dyDescent="0.3">
      <c r="A166" s="88"/>
      <c r="B166" s="25"/>
      <c r="C166" s="229" t="s">
        <v>279</v>
      </c>
      <c r="D166" s="230">
        <f>SUM(D38:D39,D41:D42,D44:D45,D52,D54,D56:D57,D63,D66,D68,D70,D75,D78,D85:D86,D91,D93:D94,D101,D103,D106,D108,D119,D123,D126,D127,D136,D138:D139,D141,D143:D145,D147:D148,D150:D157,D161)</f>
        <v>310</v>
      </c>
      <c r="E166" s="4"/>
    </row>
    <row r="167" spans="1:5" ht="15.75" thickBot="1" x14ac:dyDescent="0.3">
      <c r="A167" s="88"/>
      <c r="B167" s="25"/>
      <c r="C167" s="231" t="s">
        <v>254</v>
      </c>
      <c r="D167" s="232">
        <f>SUMIFS(D35:D161,E35:E161,"S")</f>
        <v>310</v>
      </c>
      <c r="E167" s="4"/>
    </row>
    <row r="168" spans="1:5" ht="15.75" thickBot="1" x14ac:dyDescent="0.3">
      <c r="A168" s="88"/>
      <c r="B168" s="25"/>
      <c r="C168" s="233"/>
      <c r="D168" s="226">
        <f>D167/D166</f>
        <v>1</v>
      </c>
      <c r="E168" s="4"/>
    </row>
    <row r="169" spans="1:5" ht="15.75" thickBot="1" x14ac:dyDescent="0.3">
      <c r="A169" s="88"/>
      <c r="B169" s="25"/>
      <c r="C169" s="26"/>
      <c r="D169" s="27"/>
      <c r="E169" s="3"/>
    </row>
    <row r="170" spans="1:5" ht="15.75" thickBot="1" x14ac:dyDescent="0.3">
      <c r="A170" s="585" t="s">
        <v>50</v>
      </c>
      <c r="B170" s="586"/>
      <c r="C170" s="586"/>
      <c r="D170" s="234"/>
      <c r="E170" s="217"/>
    </row>
    <row r="171" spans="1:5" ht="30" x14ac:dyDescent="0.25">
      <c r="A171" s="607" t="s">
        <v>116</v>
      </c>
      <c r="B171" s="18">
        <f>B161+1</f>
        <v>148</v>
      </c>
      <c r="C171" s="108" t="s">
        <v>117</v>
      </c>
      <c r="D171" s="73">
        <v>0</v>
      </c>
      <c r="E171" s="104" t="s">
        <v>8</v>
      </c>
    </row>
    <row r="172" spans="1:5" ht="30" x14ac:dyDescent="0.25">
      <c r="A172" s="607"/>
      <c r="B172" s="13">
        <f>B171+1</f>
        <v>149</v>
      </c>
      <c r="C172" s="67" t="s">
        <v>118</v>
      </c>
      <c r="D172" s="13">
        <v>5</v>
      </c>
      <c r="E172" s="105" t="s">
        <v>8</v>
      </c>
    </row>
    <row r="173" spans="1:5" ht="30" x14ac:dyDescent="0.25">
      <c r="A173" s="607"/>
      <c r="B173" s="13">
        <f t="shared" ref="B173:B197" si="3">B172+1</f>
        <v>150</v>
      </c>
      <c r="C173" s="68" t="s">
        <v>134</v>
      </c>
      <c r="D173" s="34">
        <v>0</v>
      </c>
      <c r="E173" s="105" t="s">
        <v>8</v>
      </c>
    </row>
    <row r="174" spans="1:5" ht="30" x14ac:dyDescent="0.25">
      <c r="A174" s="608"/>
      <c r="B174" s="13">
        <f t="shared" si="3"/>
        <v>151</v>
      </c>
      <c r="C174" s="68" t="s">
        <v>119</v>
      </c>
      <c r="D174" s="34">
        <v>0</v>
      </c>
      <c r="E174" s="105" t="s">
        <v>8</v>
      </c>
    </row>
    <row r="175" spans="1:5" ht="30" x14ac:dyDescent="0.25">
      <c r="A175" s="214" t="s">
        <v>153</v>
      </c>
      <c r="B175" s="13">
        <f t="shared" si="3"/>
        <v>152</v>
      </c>
      <c r="C175" s="10" t="s">
        <v>51</v>
      </c>
      <c r="D175" s="12">
        <v>0</v>
      </c>
      <c r="E175" s="105" t="s">
        <v>8</v>
      </c>
    </row>
    <row r="176" spans="1:5" ht="30" x14ac:dyDescent="0.25">
      <c r="A176" s="214" t="s">
        <v>9</v>
      </c>
      <c r="B176" s="13">
        <f t="shared" si="3"/>
        <v>153</v>
      </c>
      <c r="C176" s="23" t="s">
        <v>10</v>
      </c>
      <c r="D176" s="12">
        <v>0</v>
      </c>
      <c r="E176" s="105" t="s">
        <v>8</v>
      </c>
    </row>
    <row r="177" spans="1:6" ht="30" customHeight="1" x14ac:dyDescent="0.25">
      <c r="A177" s="609" t="s">
        <v>13</v>
      </c>
      <c r="B177" s="13">
        <f t="shared" si="3"/>
        <v>154</v>
      </c>
      <c r="C177" s="20" t="s">
        <v>52</v>
      </c>
      <c r="D177" s="12">
        <v>0</v>
      </c>
      <c r="E177" s="105" t="s">
        <v>8</v>
      </c>
    </row>
    <row r="178" spans="1:6" x14ac:dyDescent="0.25">
      <c r="A178" s="610"/>
      <c r="B178" s="13">
        <f t="shared" si="3"/>
        <v>155</v>
      </c>
      <c r="C178" s="35" t="s">
        <v>193</v>
      </c>
      <c r="D178" s="16">
        <v>0</v>
      </c>
      <c r="E178" s="105" t="s">
        <v>8</v>
      </c>
      <c r="F178" s="219"/>
    </row>
    <row r="179" spans="1:6" x14ac:dyDescent="0.25">
      <c r="A179" s="610"/>
      <c r="B179" s="13">
        <f t="shared" si="3"/>
        <v>156</v>
      </c>
      <c r="C179" s="36" t="s">
        <v>53</v>
      </c>
      <c r="D179" s="153">
        <v>0</v>
      </c>
      <c r="E179" s="105" t="s">
        <v>8</v>
      </c>
      <c r="F179" s="220"/>
    </row>
    <row r="180" spans="1:6" x14ac:dyDescent="0.25">
      <c r="A180" s="610"/>
      <c r="B180" s="13">
        <f t="shared" si="3"/>
        <v>157</v>
      </c>
      <c r="C180" s="36" t="s">
        <v>54</v>
      </c>
      <c r="D180" s="154">
        <v>20</v>
      </c>
      <c r="E180" s="105" t="s">
        <v>8</v>
      </c>
    </row>
    <row r="181" spans="1:6" x14ac:dyDescent="0.25">
      <c r="A181" s="610"/>
      <c r="B181" s="13">
        <f t="shared" si="3"/>
        <v>158</v>
      </c>
      <c r="C181" s="36" t="s">
        <v>55</v>
      </c>
      <c r="D181" s="12">
        <v>0</v>
      </c>
      <c r="E181" s="105" t="s">
        <v>8</v>
      </c>
    </row>
    <row r="182" spans="1:6" x14ac:dyDescent="0.25">
      <c r="A182" s="610"/>
      <c r="B182" s="13">
        <f t="shared" si="3"/>
        <v>159</v>
      </c>
      <c r="C182" s="19" t="s">
        <v>245</v>
      </c>
      <c r="D182" s="12">
        <v>0</v>
      </c>
      <c r="E182" s="105" t="s">
        <v>8</v>
      </c>
    </row>
    <row r="183" spans="1:6" x14ac:dyDescent="0.25">
      <c r="A183" s="610"/>
      <c r="B183" s="13">
        <f t="shared" si="3"/>
        <v>160</v>
      </c>
      <c r="C183" s="20" t="s">
        <v>152</v>
      </c>
      <c r="D183" s="85">
        <v>0</v>
      </c>
      <c r="E183" s="105" t="s">
        <v>8</v>
      </c>
    </row>
    <row r="184" spans="1:6" x14ac:dyDescent="0.25">
      <c r="A184" s="610"/>
      <c r="B184" s="13">
        <f t="shared" si="3"/>
        <v>161</v>
      </c>
      <c r="C184" s="35" t="s">
        <v>123</v>
      </c>
      <c r="D184" s="12">
        <v>0</v>
      </c>
      <c r="E184" s="105" t="s">
        <v>8</v>
      </c>
    </row>
    <row r="185" spans="1:6" x14ac:dyDescent="0.25">
      <c r="A185" s="610"/>
      <c r="B185" s="13">
        <f t="shared" si="3"/>
        <v>162</v>
      </c>
      <c r="C185" s="35" t="s">
        <v>49</v>
      </c>
      <c r="D185" s="12">
        <v>0</v>
      </c>
      <c r="E185" s="105" t="s">
        <v>8</v>
      </c>
    </row>
    <row r="186" spans="1:6" x14ac:dyDescent="0.25">
      <c r="A186" s="610"/>
      <c r="B186" s="13">
        <f t="shared" si="3"/>
        <v>163</v>
      </c>
      <c r="C186" s="20" t="s">
        <v>56</v>
      </c>
      <c r="D186" s="12">
        <v>0</v>
      </c>
      <c r="E186" s="105" t="s">
        <v>8</v>
      </c>
    </row>
    <row r="187" spans="1:6" ht="30" x14ac:dyDescent="0.25">
      <c r="A187" s="610"/>
      <c r="B187" s="13">
        <f t="shared" si="3"/>
        <v>164</v>
      </c>
      <c r="C187" s="41" t="s">
        <v>57</v>
      </c>
      <c r="D187" s="12">
        <v>0</v>
      </c>
      <c r="E187" s="105" t="s">
        <v>8</v>
      </c>
    </row>
    <row r="188" spans="1:6" x14ac:dyDescent="0.25">
      <c r="A188" s="610"/>
      <c r="B188" s="13">
        <f t="shared" si="3"/>
        <v>165</v>
      </c>
      <c r="C188" s="20" t="s">
        <v>58</v>
      </c>
      <c r="D188" s="14">
        <v>15</v>
      </c>
      <c r="E188" s="105" t="s">
        <v>8</v>
      </c>
    </row>
    <row r="189" spans="1:6" x14ac:dyDescent="0.25">
      <c r="A189" s="610"/>
      <c r="B189" s="13">
        <f t="shared" si="3"/>
        <v>166</v>
      </c>
      <c r="C189" s="35" t="s">
        <v>120</v>
      </c>
      <c r="D189" s="14">
        <v>10</v>
      </c>
      <c r="E189" s="105" t="s">
        <v>8</v>
      </c>
    </row>
    <row r="190" spans="1:6" x14ac:dyDescent="0.25">
      <c r="A190" s="610"/>
      <c r="B190" s="13">
        <f t="shared" si="3"/>
        <v>167</v>
      </c>
      <c r="C190" s="20" t="s">
        <v>59</v>
      </c>
      <c r="D190" s="12">
        <v>0</v>
      </c>
      <c r="E190" s="105" t="s">
        <v>8</v>
      </c>
    </row>
    <row r="191" spans="1:6" x14ac:dyDescent="0.25">
      <c r="A191" s="610"/>
      <c r="B191" s="13">
        <f t="shared" si="3"/>
        <v>168</v>
      </c>
      <c r="C191" s="133" t="s">
        <v>133</v>
      </c>
      <c r="D191" s="12">
        <v>0</v>
      </c>
      <c r="E191" s="105" t="s">
        <v>8</v>
      </c>
    </row>
    <row r="192" spans="1:6" x14ac:dyDescent="0.25">
      <c r="A192" s="611"/>
      <c r="B192" s="13">
        <f t="shared" si="3"/>
        <v>169</v>
      </c>
      <c r="C192" s="20" t="s">
        <v>60</v>
      </c>
      <c r="D192" s="8">
        <v>0</v>
      </c>
      <c r="E192" s="105" t="s">
        <v>8</v>
      </c>
    </row>
    <row r="193" spans="1:5" x14ac:dyDescent="0.25">
      <c r="A193" s="210"/>
      <c r="B193" s="13">
        <f t="shared" si="3"/>
        <v>170</v>
      </c>
      <c r="C193" s="20" t="s">
        <v>248</v>
      </c>
      <c r="D193" s="18">
        <v>5</v>
      </c>
      <c r="E193" s="105" t="s">
        <v>8</v>
      </c>
    </row>
    <row r="194" spans="1:5" x14ac:dyDescent="0.25">
      <c r="A194" s="210"/>
      <c r="B194" s="13">
        <f t="shared" si="3"/>
        <v>171</v>
      </c>
      <c r="C194" s="20" t="s">
        <v>249</v>
      </c>
      <c r="D194" s="18">
        <v>5</v>
      </c>
      <c r="E194" s="105" t="s">
        <v>8</v>
      </c>
    </row>
    <row r="195" spans="1:5" x14ac:dyDescent="0.25">
      <c r="A195" s="612" t="s">
        <v>20</v>
      </c>
      <c r="B195" s="13">
        <f t="shared" si="3"/>
        <v>172</v>
      </c>
      <c r="C195" s="20" t="s">
        <v>226</v>
      </c>
      <c r="D195" s="18">
        <v>5</v>
      </c>
      <c r="E195" s="105" t="s">
        <v>8</v>
      </c>
    </row>
    <row r="196" spans="1:5" x14ac:dyDescent="0.25">
      <c r="A196" s="613"/>
      <c r="B196" s="13">
        <f t="shared" si="3"/>
        <v>173</v>
      </c>
      <c r="C196" s="20" t="s">
        <v>61</v>
      </c>
      <c r="D196" s="12">
        <v>0</v>
      </c>
      <c r="E196" s="105" t="s">
        <v>8</v>
      </c>
    </row>
    <row r="197" spans="1:5" ht="15.75" thickBot="1" x14ac:dyDescent="0.3">
      <c r="A197" s="614"/>
      <c r="B197" s="38">
        <f t="shared" si="3"/>
        <v>174</v>
      </c>
      <c r="C197" s="97" t="s">
        <v>183</v>
      </c>
      <c r="D197" s="155">
        <v>0</v>
      </c>
      <c r="E197" s="106" t="s">
        <v>8</v>
      </c>
    </row>
    <row r="198" spans="1:5" ht="15.75" thickBot="1" x14ac:dyDescent="0.3">
      <c r="A198" s="88"/>
      <c r="B198" s="25"/>
      <c r="C198" s="221" t="s">
        <v>280</v>
      </c>
      <c r="D198" s="222">
        <f>COUNTIF(D171:D197,"=0")</f>
        <v>20</v>
      </c>
      <c r="E198" s="4"/>
    </row>
    <row r="199" spans="1:5" ht="15.75" thickBot="1" x14ac:dyDescent="0.3">
      <c r="A199" s="88"/>
      <c r="B199" s="25"/>
      <c r="C199" s="223" t="s">
        <v>255</v>
      </c>
      <c r="D199" s="224">
        <f>COUNTIFS(D171:D197,"=0",$E$171:$E$197,"=S")</f>
        <v>20</v>
      </c>
      <c r="E199" s="4"/>
    </row>
    <row r="200" spans="1:5" ht="15.75" thickBot="1" x14ac:dyDescent="0.3">
      <c r="A200" s="88"/>
      <c r="B200" s="25"/>
      <c r="C200" s="225"/>
      <c r="D200" s="226">
        <f>D199/D198</f>
        <v>1</v>
      </c>
      <c r="E200" s="4"/>
    </row>
    <row r="201" spans="1:5" ht="15.75" thickBot="1" x14ac:dyDescent="0.3">
      <c r="A201" s="88"/>
      <c r="B201" s="25"/>
      <c r="C201" s="227"/>
      <c r="D201" s="228"/>
      <c r="E201" s="4"/>
    </row>
    <row r="202" spans="1:5" ht="15.75" thickBot="1" x14ac:dyDescent="0.3">
      <c r="A202" s="88"/>
      <c r="B202" s="25"/>
      <c r="C202" s="229" t="s">
        <v>281</v>
      </c>
      <c r="D202" s="230">
        <f>SUM(D172,D180,D182:D183,D188:D189,D191,D193:D195,D197)</f>
        <v>65</v>
      </c>
      <c r="E202" s="4"/>
    </row>
    <row r="203" spans="1:5" ht="15.75" thickBot="1" x14ac:dyDescent="0.3">
      <c r="A203" s="88"/>
      <c r="B203" s="25"/>
      <c r="C203" s="231" t="s">
        <v>256</v>
      </c>
      <c r="D203" s="232">
        <f>SUMIFS(D171:D197,E171:E197,"S")</f>
        <v>65</v>
      </c>
      <c r="E203" s="4"/>
    </row>
    <row r="204" spans="1:5" ht="15.75" thickBot="1" x14ac:dyDescent="0.3">
      <c r="A204" s="88"/>
      <c r="B204" s="25"/>
      <c r="C204" s="233"/>
      <c r="D204" s="226">
        <f>D203/D202</f>
        <v>1</v>
      </c>
      <c r="E204" s="4"/>
    </row>
    <row r="205" spans="1:5" ht="15.75" thickBot="1" x14ac:dyDescent="0.3">
      <c r="A205" s="88"/>
      <c r="B205" s="25"/>
      <c r="C205" s="26"/>
      <c r="D205" s="27"/>
      <c r="E205" s="3"/>
    </row>
    <row r="206" spans="1:5" ht="15.75" thickBot="1" x14ac:dyDescent="0.3">
      <c r="A206" s="585" t="s">
        <v>62</v>
      </c>
      <c r="B206" s="586"/>
      <c r="C206" s="586"/>
      <c r="D206" s="234"/>
      <c r="E206" s="217"/>
    </row>
    <row r="207" spans="1:5" ht="30" x14ac:dyDescent="0.25">
      <c r="A207" s="595" t="s">
        <v>154</v>
      </c>
      <c r="B207" s="5">
        <f>B197+1</f>
        <v>175</v>
      </c>
      <c r="C207" s="42" t="s">
        <v>63</v>
      </c>
      <c r="D207" s="8">
        <v>0</v>
      </c>
      <c r="E207" s="109" t="s">
        <v>8</v>
      </c>
    </row>
    <row r="208" spans="1:5" ht="30" x14ac:dyDescent="0.25">
      <c r="A208" s="595"/>
      <c r="B208" s="9">
        <f>B207+1</f>
        <v>176</v>
      </c>
      <c r="C208" s="20" t="s">
        <v>72</v>
      </c>
      <c r="D208" s="62">
        <v>10</v>
      </c>
      <c r="E208" s="105" t="s">
        <v>8</v>
      </c>
    </row>
    <row r="209" spans="1:5" x14ac:dyDescent="0.25">
      <c r="A209" s="595"/>
      <c r="B209" s="9">
        <f t="shared" ref="B209:B214" si="4">B208+1</f>
        <v>177</v>
      </c>
      <c r="C209" s="20" t="s">
        <v>65</v>
      </c>
      <c r="D209" s="62">
        <v>10</v>
      </c>
      <c r="E209" s="105" t="s">
        <v>8</v>
      </c>
    </row>
    <row r="210" spans="1:5" x14ac:dyDescent="0.25">
      <c r="A210" s="595"/>
      <c r="B210" s="9">
        <f t="shared" si="4"/>
        <v>178</v>
      </c>
      <c r="C210" s="20" t="s">
        <v>73</v>
      </c>
      <c r="D210" s="62">
        <v>10</v>
      </c>
      <c r="E210" s="105" t="s">
        <v>8</v>
      </c>
    </row>
    <row r="211" spans="1:5" x14ac:dyDescent="0.25">
      <c r="A211" s="595"/>
      <c r="B211" s="9">
        <f t="shared" si="4"/>
        <v>179</v>
      </c>
      <c r="C211" s="20" t="s">
        <v>74</v>
      </c>
      <c r="D211" s="62">
        <v>20</v>
      </c>
      <c r="E211" s="105" t="s">
        <v>8</v>
      </c>
    </row>
    <row r="212" spans="1:5" x14ac:dyDescent="0.25">
      <c r="A212" s="595"/>
      <c r="B212" s="9">
        <f t="shared" si="4"/>
        <v>180</v>
      </c>
      <c r="C212" s="20" t="s">
        <v>75</v>
      </c>
      <c r="D212" s="62">
        <v>20</v>
      </c>
      <c r="E212" s="105" t="s">
        <v>8</v>
      </c>
    </row>
    <row r="213" spans="1:5" ht="17.25" x14ac:dyDescent="0.25">
      <c r="A213" s="595"/>
      <c r="B213" s="9">
        <f t="shared" si="4"/>
        <v>181</v>
      </c>
      <c r="C213" s="20" t="s">
        <v>76</v>
      </c>
      <c r="D213" s="62">
        <v>10</v>
      </c>
      <c r="E213" s="105" t="s">
        <v>8</v>
      </c>
    </row>
    <row r="214" spans="1:5" x14ac:dyDescent="0.25">
      <c r="A214" s="595"/>
      <c r="B214" s="111">
        <f t="shared" si="4"/>
        <v>182</v>
      </c>
      <c r="C214" s="112" t="s">
        <v>66</v>
      </c>
      <c r="D214" s="240">
        <v>10</v>
      </c>
      <c r="E214" s="115" t="s">
        <v>8</v>
      </c>
    </row>
    <row r="215" spans="1:5" ht="15.75" thickBot="1" x14ac:dyDescent="0.3">
      <c r="A215" s="242" t="s">
        <v>20</v>
      </c>
      <c r="B215" s="24">
        <f>B214+1</f>
        <v>183</v>
      </c>
      <c r="C215" s="47" t="s">
        <v>64</v>
      </c>
      <c r="D215" s="126">
        <v>5</v>
      </c>
      <c r="E215" s="106" t="s">
        <v>8</v>
      </c>
    </row>
    <row r="216" spans="1:5" ht="15.75" thickBot="1" x14ac:dyDescent="0.3">
      <c r="A216" s="88"/>
      <c r="B216" s="25"/>
      <c r="C216" s="221" t="s">
        <v>282</v>
      </c>
      <c r="D216" s="222">
        <f>COUNTIF(D207:D215,"=0")</f>
        <v>1</v>
      </c>
      <c r="E216" s="4"/>
    </row>
    <row r="217" spans="1:5" ht="15.75" thickBot="1" x14ac:dyDescent="0.3">
      <c r="A217" s="88"/>
      <c r="B217" s="25"/>
      <c r="C217" s="223" t="s">
        <v>257</v>
      </c>
      <c r="D217" s="224">
        <f>COUNTIFS(D207:D215,"=0",$E$207:$E$215,"=S")</f>
        <v>1</v>
      </c>
      <c r="E217" s="4"/>
    </row>
    <row r="218" spans="1:5" ht="15.75" thickBot="1" x14ac:dyDescent="0.3">
      <c r="A218" s="88"/>
      <c r="B218" s="25"/>
      <c r="C218" s="225"/>
      <c r="D218" s="226">
        <f>D217/D216</f>
        <v>1</v>
      </c>
      <c r="E218" s="4"/>
    </row>
    <row r="219" spans="1:5" ht="15.75" thickBot="1" x14ac:dyDescent="0.3">
      <c r="A219" s="88"/>
      <c r="B219" s="25"/>
      <c r="C219" s="227"/>
      <c r="D219" s="228"/>
      <c r="E219" s="4"/>
    </row>
    <row r="220" spans="1:5" ht="15.75" thickBot="1" x14ac:dyDescent="0.3">
      <c r="A220" s="88"/>
      <c r="B220" s="25"/>
      <c r="C220" s="229" t="s">
        <v>283</v>
      </c>
      <c r="D220" s="230">
        <f>SUM(D207:D215)</f>
        <v>95</v>
      </c>
      <c r="E220" s="4"/>
    </row>
    <row r="221" spans="1:5" ht="15.75" thickBot="1" x14ac:dyDescent="0.3">
      <c r="A221" s="88"/>
      <c r="B221" s="25"/>
      <c r="C221" s="231" t="s">
        <v>259</v>
      </c>
      <c r="D221" s="232">
        <f>SUMIFS(D207:D215,E207:E215,"S")</f>
        <v>95</v>
      </c>
      <c r="E221" s="4"/>
    </row>
    <row r="222" spans="1:5" ht="15.75" thickBot="1" x14ac:dyDescent="0.3">
      <c r="A222" s="88"/>
      <c r="B222" s="25"/>
      <c r="C222" s="233"/>
      <c r="D222" s="226">
        <f>D221/D220</f>
        <v>1</v>
      </c>
      <c r="E222" s="4"/>
    </row>
    <row r="223" spans="1:5" ht="15.75" thickBot="1" x14ac:dyDescent="0.3">
      <c r="A223" s="134"/>
      <c r="B223" s="135"/>
      <c r="C223" s="136"/>
      <c r="D223" s="92"/>
      <c r="E223" s="3"/>
    </row>
    <row r="224" spans="1:5" ht="15.75" customHeight="1" thickBot="1" x14ac:dyDescent="0.3">
      <c r="A224" s="585" t="s">
        <v>124</v>
      </c>
      <c r="B224" s="586"/>
      <c r="C224" s="586"/>
      <c r="D224" s="234"/>
      <c r="E224" s="217"/>
    </row>
    <row r="225" spans="1:5" ht="30" x14ac:dyDescent="0.25">
      <c r="A225" s="595"/>
      <c r="B225" s="5">
        <f>B215+1</f>
        <v>184</v>
      </c>
      <c r="C225" s="42" t="s">
        <v>77</v>
      </c>
      <c r="D225" s="7">
        <v>0</v>
      </c>
      <c r="E225" s="104" t="s">
        <v>8</v>
      </c>
    </row>
    <row r="226" spans="1:5" ht="60" x14ac:dyDescent="0.25">
      <c r="A226" s="595"/>
      <c r="B226" s="9">
        <f>B225+1</f>
        <v>185</v>
      </c>
      <c r="C226" s="20" t="s">
        <v>167</v>
      </c>
      <c r="D226" s="11">
        <v>0</v>
      </c>
      <c r="E226" s="105" t="s">
        <v>8</v>
      </c>
    </row>
    <row r="227" spans="1:5" ht="30" x14ac:dyDescent="0.25">
      <c r="A227" s="595"/>
      <c r="B227" s="9">
        <f t="shared" ref="B227:B228" si="5">B226+1</f>
        <v>186</v>
      </c>
      <c r="C227" s="20" t="s">
        <v>67</v>
      </c>
      <c r="D227" s="13">
        <v>20</v>
      </c>
      <c r="E227" s="105" t="s">
        <v>8</v>
      </c>
    </row>
    <row r="228" spans="1:5" ht="30" x14ac:dyDescent="0.25">
      <c r="A228" s="595"/>
      <c r="B228" s="9">
        <f t="shared" si="5"/>
        <v>187</v>
      </c>
      <c r="C228" s="20" t="s">
        <v>166</v>
      </c>
      <c r="D228" s="11">
        <v>0</v>
      </c>
      <c r="E228" s="105" t="s">
        <v>8</v>
      </c>
    </row>
    <row r="229" spans="1:5" ht="15.75" thickBot="1" x14ac:dyDescent="0.3">
      <c r="A229" s="596"/>
      <c r="B229" s="24">
        <f>B228+1</f>
        <v>188</v>
      </c>
      <c r="C229" s="47" t="s">
        <v>168</v>
      </c>
      <c r="D229" s="38">
        <v>5</v>
      </c>
      <c r="E229" s="106" t="s">
        <v>8</v>
      </c>
    </row>
    <row r="230" spans="1:5" ht="30.75" thickBot="1" x14ac:dyDescent="0.3">
      <c r="A230" s="88"/>
      <c r="B230" s="25"/>
      <c r="C230" s="221" t="s">
        <v>284</v>
      </c>
      <c r="D230" s="222">
        <f>COUNTIF(D225:D229,"=0")</f>
        <v>3</v>
      </c>
      <c r="E230" s="4"/>
    </row>
    <row r="231" spans="1:5" ht="15.75" thickBot="1" x14ac:dyDescent="0.3">
      <c r="A231" s="88"/>
      <c r="B231" s="25"/>
      <c r="C231" s="223" t="s">
        <v>260</v>
      </c>
      <c r="D231" s="224">
        <f>COUNTIFS(D225:D229,"=0",$E$225:$E$229,"=S")</f>
        <v>3</v>
      </c>
      <c r="E231" s="4"/>
    </row>
    <row r="232" spans="1:5" ht="15.75" thickBot="1" x14ac:dyDescent="0.3">
      <c r="A232" s="88"/>
      <c r="B232" s="25"/>
      <c r="C232" s="225"/>
      <c r="D232" s="226">
        <f>D231/D230</f>
        <v>1</v>
      </c>
      <c r="E232" s="4"/>
    </row>
    <row r="233" spans="1:5" ht="15.75" thickBot="1" x14ac:dyDescent="0.3">
      <c r="A233" s="88"/>
      <c r="B233" s="25"/>
      <c r="C233" s="227"/>
      <c r="D233" s="228"/>
      <c r="E233" s="4"/>
    </row>
    <row r="234" spans="1:5" ht="30.75" thickBot="1" x14ac:dyDescent="0.3">
      <c r="A234" s="88"/>
      <c r="B234" s="25"/>
      <c r="C234" s="229" t="s">
        <v>285</v>
      </c>
      <c r="D234" s="230">
        <f>SUM(D227,D229)</f>
        <v>25</v>
      </c>
      <c r="E234" s="4"/>
    </row>
    <row r="235" spans="1:5" ht="15.75" thickBot="1" x14ac:dyDescent="0.3">
      <c r="A235" s="88"/>
      <c r="B235" s="25"/>
      <c r="C235" s="231" t="s">
        <v>261</v>
      </c>
      <c r="D235" s="232">
        <f>SUMIFS(D225:D229,E225:E229,"S")</f>
        <v>25</v>
      </c>
      <c r="E235" s="4"/>
    </row>
    <row r="236" spans="1:5" ht="15.75" thickBot="1" x14ac:dyDescent="0.3">
      <c r="A236" s="88"/>
      <c r="B236" s="25"/>
      <c r="C236" s="233"/>
      <c r="D236" s="226">
        <f>D235/D234</f>
        <v>1</v>
      </c>
      <c r="E236" s="4"/>
    </row>
    <row r="237" spans="1:5" ht="15.75" thickBot="1" x14ac:dyDescent="0.3">
      <c r="A237" s="54"/>
      <c r="B237" s="28"/>
      <c r="C237" s="55"/>
      <c r="D237" s="56"/>
      <c r="E237" s="3"/>
    </row>
    <row r="238" spans="1:5" ht="15.75" customHeight="1" thickBot="1" x14ac:dyDescent="0.3">
      <c r="A238" s="585" t="s">
        <v>258</v>
      </c>
      <c r="B238" s="586"/>
      <c r="C238" s="586"/>
      <c r="D238" s="234"/>
      <c r="E238" s="217"/>
    </row>
    <row r="239" spans="1:5" ht="15.75" thickBot="1" x14ac:dyDescent="0.3">
      <c r="A239" s="622" t="s">
        <v>262</v>
      </c>
      <c r="B239" s="623"/>
      <c r="C239" s="623"/>
      <c r="D239" s="207"/>
      <c r="E239" s="110" t="s">
        <v>8</v>
      </c>
    </row>
    <row r="240" spans="1:5" x14ac:dyDescent="0.25">
      <c r="A240" s="599" t="s">
        <v>79</v>
      </c>
      <c r="B240" s="138">
        <f>B229+1</f>
        <v>189</v>
      </c>
      <c r="C240" s="190" t="s">
        <v>228</v>
      </c>
      <c r="D240" s="75">
        <v>0</v>
      </c>
      <c r="E240" s="109" t="s">
        <v>8</v>
      </c>
    </row>
    <row r="241" spans="1:5" ht="45" x14ac:dyDescent="0.25">
      <c r="A241" s="600"/>
      <c r="B241" s="140">
        <f>B240+1</f>
        <v>190</v>
      </c>
      <c r="C241" s="191" t="s">
        <v>230</v>
      </c>
      <c r="D241" s="75">
        <v>0</v>
      </c>
      <c r="E241" s="105" t="s">
        <v>8</v>
      </c>
    </row>
    <row r="242" spans="1:5" ht="45" x14ac:dyDescent="0.25">
      <c r="A242" s="600"/>
      <c r="B242" s="140">
        <f t="shared" ref="B242:B244" si="6">B241+1</f>
        <v>191</v>
      </c>
      <c r="C242" s="76" t="s">
        <v>227</v>
      </c>
      <c r="D242" s="70">
        <v>0</v>
      </c>
      <c r="E242" s="105" t="s">
        <v>8</v>
      </c>
    </row>
    <row r="243" spans="1:5" ht="30" x14ac:dyDescent="0.25">
      <c r="A243" s="600"/>
      <c r="B243" s="140">
        <f t="shared" si="6"/>
        <v>192</v>
      </c>
      <c r="C243" s="94" t="s">
        <v>169</v>
      </c>
      <c r="D243" s="70">
        <v>0</v>
      </c>
      <c r="E243" s="105" t="s">
        <v>8</v>
      </c>
    </row>
    <row r="244" spans="1:5" ht="30.75" thickBot="1" x14ac:dyDescent="0.3">
      <c r="A244" s="601"/>
      <c r="B244" s="140">
        <f t="shared" si="6"/>
        <v>193</v>
      </c>
      <c r="C244" s="173" t="s">
        <v>174</v>
      </c>
      <c r="D244" s="43">
        <v>0</v>
      </c>
      <c r="E244" s="115" t="s">
        <v>8</v>
      </c>
    </row>
    <row r="245" spans="1:5" ht="15.75" thickBot="1" x14ac:dyDescent="0.3">
      <c r="A245" s="583" t="s">
        <v>263</v>
      </c>
      <c r="B245" s="584"/>
      <c r="C245" s="584"/>
      <c r="D245" s="205"/>
      <c r="E245" s="110" t="s">
        <v>8</v>
      </c>
    </row>
    <row r="246" spans="1:5" ht="30.75" thickBot="1" x14ac:dyDescent="0.3">
      <c r="A246" s="602" t="s">
        <v>109</v>
      </c>
      <c r="B246" s="140">
        <f>B244+1</f>
        <v>194</v>
      </c>
      <c r="C246" s="192" t="s">
        <v>229</v>
      </c>
      <c r="D246" s="95">
        <v>0</v>
      </c>
      <c r="E246" s="109" t="s">
        <v>8</v>
      </c>
    </row>
    <row r="247" spans="1:5" ht="30.75" thickBot="1" x14ac:dyDescent="0.3">
      <c r="A247" s="603"/>
      <c r="B247" s="175">
        <f>B246+1</f>
        <v>195</v>
      </c>
      <c r="C247" s="176" t="s">
        <v>169</v>
      </c>
      <c r="D247" s="72">
        <v>0</v>
      </c>
      <c r="E247" s="106" t="s">
        <v>8</v>
      </c>
    </row>
    <row r="248" spans="1:5" ht="15.75" thickBot="1" x14ac:dyDescent="0.3">
      <c r="A248" s="88"/>
      <c r="B248" s="88"/>
      <c r="C248" s="221" t="s">
        <v>264</v>
      </c>
      <c r="D248" s="222">
        <f>IF(E239="S",COUNTIF(D240:D244,"=0"),"NO APLICA")</f>
        <v>5</v>
      </c>
      <c r="E248" s="4"/>
    </row>
    <row r="249" spans="1:5" ht="15.75" thickBot="1" x14ac:dyDescent="0.3">
      <c r="A249" s="88"/>
      <c r="B249" s="88"/>
      <c r="C249" s="223" t="s">
        <v>266</v>
      </c>
      <c r="D249" s="224">
        <f>IF(E239="s",COUNTIFS(D240:D244,"=0",$E$240:$E$244,"=S"),"NO APLICA")</f>
        <v>5</v>
      </c>
      <c r="E249" s="4"/>
    </row>
    <row r="250" spans="1:5" ht="15.75" thickBot="1" x14ac:dyDescent="0.3">
      <c r="A250" s="88"/>
      <c r="B250" s="88"/>
      <c r="C250" s="225"/>
      <c r="D250" s="226">
        <f>IF(D248="NO APLICA","",D249/D248)</f>
        <v>1</v>
      </c>
      <c r="E250" s="4"/>
    </row>
    <row r="251" spans="1:5" ht="15.75" thickBot="1" x14ac:dyDescent="0.3">
      <c r="A251" s="88"/>
      <c r="B251" s="88"/>
      <c r="C251" s="227"/>
      <c r="D251" s="228"/>
      <c r="E251" s="4"/>
    </row>
    <row r="252" spans="1:5" ht="15.75" thickBot="1" x14ac:dyDescent="0.3">
      <c r="A252" s="88"/>
      <c r="B252" s="88"/>
      <c r="C252" s="221" t="s">
        <v>265</v>
      </c>
      <c r="D252" s="222">
        <f>IF(E245="s",COUNTIF(D246:D247,"=0"),"NO APLICA")</f>
        <v>2</v>
      </c>
      <c r="E252" s="4"/>
    </row>
    <row r="253" spans="1:5" ht="15.75" thickBot="1" x14ac:dyDescent="0.3">
      <c r="A253" s="88"/>
      <c r="B253" s="88"/>
      <c r="C253" s="223" t="s">
        <v>267</v>
      </c>
      <c r="D253" s="224">
        <f>IF(E245="s",COUNTIFS(D246:D247,"=0",$E$246:$E$247,"=S"),"NO APLICA")</f>
        <v>2</v>
      </c>
      <c r="E253" s="4"/>
    </row>
    <row r="254" spans="1:5" ht="15.75" thickBot="1" x14ac:dyDescent="0.3">
      <c r="A254" s="88"/>
      <c r="B254" s="88"/>
      <c r="C254" s="225"/>
      <c r="D254" s="226">
        <f>IF(D252="NO APLICA","",D253/D252)</f>
        <v>1</v>
      </c>
      <c r="E254" s="4"/>
    </row>
    <row r="255" spans="1:5" ht="15.75" thickBot="1" x14ac:dyDescent="0.3">
      <c r="A255" s="145"/>
      <c r="B255" s="145"/>
      <c r="C255" s="58"/>
      <c r="D255" s="59"/>
      <c r="E255" s="3"/>
    </row>
    <row r="256" spans="1:5" ht="15.75" customHeight="1" thickBot="1" x14ac:dyDescent="0.3">
      <c r="A256" s="585" t="s">
        <v>125</v>
      </c>
      <c r="B256" s="586"/>
      <c r="C256" s="586"/>
      <c r="D256" s="234"/>
      <c r="E256" s="217"/>
    </row>
    <row r="257" spans="1:5" ht="15.75" thickBot="1" x14ac:dyDescent="0.3">
      <c r="A257" s="583" t="s">
        <v>313</v>
      </c>
      <c r="B257" s="584"/>
      <c r="C257" s="584"/>
      <c r="D257" s="584"/>
      <c r="E257" s="110" t="s">
        <v>8</v>
      </c>
    </row>
    <row r="258" spans="1:5" ht="30" x14ac:dyDescent="0.25">
      <c r="A258" s="597"/>
      <c r="B258" s="140">
        <f>B247+1</f>
        <v>196</v>
      </c>
      <c r="C258" s="74" t="s">
        <v>107</v>
      </c>
      <c r="D258" s="75">
        <v>0</v>
      </c>
      <c r="E258" s="109" t="s">
        <v>8</v>
      </c>
    </row>
    <row r="259" spans="1:5" ht="30" x14ac:dyDescent="0.25">
      <c r="A259" s="597"/>
      <c r="B259" s="146">
        <f>B258+1</f>
        <v>197</v>
      </c>
      <c r="C259" s="57" t="s">
        <v>108</v>
      </c>
      <c r="D259" s="70">
        <v>0</v>
      </c>
      <c r="E259" s="105" t="s">
        <v>8</v>
      </c>
    </row>
    <row r="260" spans="1:5" ht="30" x14ac:dyDescent="0.25">
      <c r="A260" s="597"/>
      <c r="B260" s="146">
        <f>B259+1</f>
        <v>198</v>
      </c>
      <c r="C260" s="57" t="s">
        <v>184</v>
      </c>
      <c r="D260" s="70">
        <v>0</v>
      </c>
      <c r="E260" s="105" t="s">
        <v>8</v>
      </c>
    </row>
    <row r="261" spans="1:5" ht="60.75" thickBot="1" x14ac:dyDescent="0.3">
      <c r="A261" s="598"/>
      <c r="B261" s="147">
        <f>B260+1</f>
        <v>199</v>
      </c>
      <c r="C261" s="193" t="s">
        <v>231</v>
      </c>
      <c r="D261" s="72">
        <v>0</v>
      </c>
      <c r="E261" s="106" t="s">
        <v>8</v>
      </c>
    </row>
    <row r="262" spans="1:5" ht="15.75" thickBot="1" x14ac:dyDescent="0.3">
      <c r="A262" s="88"/>
      <c r="B262" s="25"/>
      <c r="C262" s="221" t="s">
        <v>286</v>
      </c>
      <c r="D262" s="222">
        <f>IF(E257="S",COUNTIF(D258:D261,"=0"),"NO APLICA")</f>
        <v>4</v>
      </c>
      <c r="E262" s="4"/>
    </row>
    <row r="263" spans="1:5" ht="15.75" thickBot="1" x14ac:dyDescent="0.3">
      <c r="A263" s="88"/>
      <c r="B263" s="25"/>
      <c r="C263" s="223" t="s">
        <v>268</v>
      </c>
      <c r="D263" s="224">
        <f>IF(E257="s",COUNTIFS(D258:D261,"=0",$E$258:$E$261,"=S"),"NO APLICA")</f>
        <v>4</v>
      </c>
      <c r="E263" s="4"/>
    </row>
    <row r="264" spans="1:5" ht="15.75" thickBot="1" x14ac:dyDescent="0.3">
      <c r="A264" s="88"/>
      <c r="B264" s="25"/>
      <c r="C264" s="225"/>
      <c r="D264" s="226">
        <f>IF(D262="NO APLICA","",D263/D262)</f>
        <v>1</v>
      </c>
      <c r="E264" s="4"/>
    </row>
    <row r="265" spans="1:5" ht="15.75" thickBot="1" x14ac:dyDescent="0.3">
      <c r="A265" s="54"/>
      <c r="B265" s="28"/>
      <c r="C265" s="149"/>
      <c r="D265" s="56"/>
      <c r="E265" s="3"/>
    </row>
    <row r="266" spans="1:5" ht="15.75" customHeight="1" thickBot="1" x14ac:dyDescent="0.3">
      <c r="A266" s="585" t="s">
        <v>138</v>
      </c>
      <c r="B266" s="586"/>
      <c r="C266" s="586"/>
      <c r="D266" s="234"/>
      <c r="E266" s="217"/>
    </row>
    <row r="267" spans="1:5" ht="15.75" thickBot="1" x14ac:dyDescent="0.3">
      <c r="A267" s="587" t="s">
        <v>314</v>
      </c>
      <c r="B267" s="588"/>
      <c r="C267" s="584"/>
      <c r="D267" s="205"/>
      <c r="E267" s="110" t="s">
        <v>8</v>
      </c>
    </row>
    <row r="268" spans="1:5" ht="45.75" thickBot="1" x14ac:dyDescent="0.3">
      <c r="A268" s="96"/>
      <c r="B268" s="150">
        <f>B261+1</f>
        <v>200</v>
      </c>
      <c r="C268" s="81" t="s">
        <v>139</v>
      </c>
      <c r="D268" s="80">
        <v>0</v>
      </c>
      <c r="E268" s="116" t="s">
        <v>8</v>
      </c>
    </row>
    <row r="269" spans="1:5" ht="15.75" thickBot="1" x14ac:dyDescent="0.3">
      <c r="A269" s="88"/>
      <c r="B269" s="25"/>
      <c r="C269" s="221" t="s">
        <v>250</v>
      </c>
      <c r="D269" s="222">
        <f>IF(E267="s",COUNTIF(D268:D268,"=0"),"NO APLICA")</f>
        <v>1</v>
      </c>
      <c r="E269" s="4"/>
    </row>
    <row r="270" spans="1:5" ht="15.75" thickBot="1" x14ac:dyDescent="0.3">
      <c r="A270" s="88"/>
      <c r="B270" s="25"/>
      <c r="C270" s="223" t="s">
        <v>269</v>
      </c>
      <c r="D270" s="224">
        <f>IF(E267="S",COUNTIFS(D268:D268,"=0",$E$268:$E$268,"=S"),"NO APLICA")</f>
        <v>1</v>
      </c>
      <c r="E270" s="4"/>
    </row>
    <row r="271" spans="1:5" ht="15.75" thickBot="1" x14ac:dyDescent="0.3">
      <c r="A271" s="88"/>
      <c r="B271" s="25"/>
      <c r="C271" s="225"/>
      <c r="D271" s="226">
        <f>IF(D269="NO APLICA","",D270/D269)</f>
        <v>1</v>
      </c>
      <c r="E271" s="4"/>
    </row>
    <row r="272" spans="1:5" x14ac:dyDescent="0.25">
      <c r="A272" s="88"/>
    </row>
    <row r="273" spans="1:8" x14ac:dyDescent="0.25">
      <c r="A273" s="88"/>
    </row>
    <row r="274" spans="1:8" ht="21" x14ac:dyDescent="0.35">
      <c r="A274" s="88"/>
      <c r="B274" s="578" t="s">
        <v>270</v>
      </c>
      <c r="C274" s="578"/>
      <c r="D274" s="578"/>
      <c r="E274" s="244"/>
      <c r="F274" s="220"/>
      <c r="G274" s="220"/>
      <c r="H274" s="220"/>
    </row>
    <row r="275" spans="1:8" ht="15.75" thickBot="1" x14ac:dyDescent="0.3">
      <c r="A275" s="88"/>
      <c r="B275" s="245"/>
      <c r="C275" s="236"/>
      <c r="D275" s="246"/>
      <c r="E275" s="189"/>
      <c r="F275" s="189"/>
      <c r="G275" s="189"/>
      <c r="H275" s="189"/>
    </row>
    <row r="276" spans="1:8" ht="16.5" thickBot="1" x14ac:dyDescent="0.3">
      <c r="A276" s="50"/>
      <c r="B276" s="247"/>
      <c r="C276" s="248" t="s">
        <v>271</v>
      </c>
      <c r="D276" s="249" t="s">
        <v>3</v>
      </c>
      <c r="E276" s="250"/>
    </row>
    <row r="277" spans="1:8" x14ac:dyDescent="0.25">
      <c r="A277" s="93"/>
      <c r="B277" s="251" t="s">
        <v>210</v>
      </c>
      <c r="C277" s="252" t="str">
        <f>C31</f>
        <v>Punts assolits instal·lacions</v>
      </c>
      <c r="D277" s="283">
        <f>D31</f>
        <v>110</v>
      </c>
      <c r="E277" s="250"/>
    </row>
    <row r="278" spans="1:8" x14ac:dyDescent="0.25">
      <c r="B278" s="253" t="s">
        <v>211</v>
      </c>
      <c r="C278" s="254" t="str">
        <f>C167</f>
        <v>Punts assolits equipaments apartaments / estudis</v>
      </c>
      <c r="D278" s="284">
        <f>D167</f>
        <v>310</v>
      </c>
      <c r="E278" s="250"/>
    </row>
    <row r="279" spans="1:8" x14ac:dyDescent="0.25">
      <c r="B279" s="253" t="s">
        <v>212</v>
      </c>
      <c r="C279" s="254" t="str">
        <f>C203</f>
        <v>Punts assolits servei</v>
      </c>
      <c r="D279" s="284">
        <f>D203</f>
        <v>65</v>
      </c>
      <c r="E279" s="250"/>
    </row>
    <row r="280" spans="1:8" ht="15.75" thickBot="1" x14ac:dyDescent="0.3">
      <c r="B280" s="255" t="s">
        <v>213</v>
      </c>
      <c r="C280" s="254" t="str">
        <f>C221</f>
        <v>Punts assolits oci</v>
      </c>
      <c r="D280" s="284">
        <f>D221</f>
        <v>95</v>
      </c>
      <c r="E280" s="250"/>
    </row>
    <row r="281" spans="1:8" ht="15.75" thickBot="1" x14ac:dyDescent="0.3">
      <c r="B281" s="256" t="s">
        <v>214</v>
      </c>
      <c r="C281" s="254" t="str">
        <f>C235</f>
        <v>Punts assolits eines d'assegurament d'atenció al client</v>
      </c>
      <c r="D281" s="284">
        <f>D235</f>
        <v>25</v>
      </c>
      <c r="E281" s="257" t="s">
        <v>272</v>
      </c>
    </row>
    <row r="282" spans="1:8" ht="15.75" thickBot="1" x14ac:dyDescent="0.3">
      <c r="B282" s="247"/>
      <c r="C282" s="258" t="s">
        <v>273</v>
      </c>
      <c r="D282" s="259">
        <f>SUM(D277:D281)</f>
        <v>605</v>
      </c>
      <c r="E282" s="260">
        <v>375</v>
      </c>
      <c r="G282" s="261"/>
    </row>
    <row r="283" spans="1:8" ht="32.25" thickBot="1" x14ac:dyDescent="0.55000000000000004">
      <c r="B283" s="262"/>
      <c r="C283" s="263"/>
      <c r="D283" s="264" t="str">
        <f>IF(D282&lt;E282,"NO ASSOLEIX",IF(D282&gt;(E282-1),"ASSOLEIX"))</f>
        <v>ASSOLEIX</v>
      </c>
      <c r="E283" s="265"/>
      <c r="F283" s="266"/>
      <c r="H283" s="186"/>
    </row>
    <row r="284" spans="1:8" ht="15.75" thickBot="1" x14ac:dyDescent="0.3">
      <c r="B284" s="262"/>
      <c r="C284" s="263"/>
      <c r="D284" s="267"/>
      <c r="E284" s="265"/>
      <c r="F284" s="186"/>
      <c r="G284" s="186"/>
      <c r="H284" s="186"/>
    </row>
    <row r="285" spans="1:8" ht="15.75" thickBot="1" x14ac:dyDescent="0.3">
      <c r="B285" s="247"/>
      <c r="C285" s="248" t="s">
        <v>274</v>
      </c>
      <c r="D285" s="268" t="s">
        <v>275</v>
      </c>
      <c r="E285" s="269" t="s">
        <v>272</v>
      </c>
      <c r="F285" s="270"/>
      <c r="G285" s="270"/>
      <c r="H285" s="270"/>
    </row>
    <row r="286" spans="1:8" x14ac:dyDescent="0.25">
      <c r="B286" s="251" t="s">
        <v>210</v>
      </c>
      <c r="C286" s="271" t="str">
        <f>C27</f>
        <v>Ítems obligatoris assolits instal·lacions</v>
      </c>
      <c r="D286" s="287">
        <f>D27</f>
        <v>9</v>
      </c>
      <c r="E286" s="286">
        <f>D26</f>
        <v>9</v>
      </c>
      <c r="F286" s="186"/>
      <c r="G286" s="270"/>
      <c r="H286" s="186"/>
    </row>
    <row r="287" spans="1:8" x14ac:dyDescent="0.25">
      <c r="B287" s="253" t="s">
        <v>211</v>
      </c>
      <c r="C287" s="273" t="str">
        <f>C163</f>
        <v>Ítems obligatoris assolits equipaments apartaments / estudis</v>
      </c>
      <c r="D287" s="288">
        <f>D163</f>
        <v>92</v>
      </c>
      <c r="E287" s="274">
        <f>D162</f>
        <v>92</v>
      </c>
      <c r="F287" s="186"/>
      <c r="H287" s="186"/>
    </row>
    <row r="288" spans="1:8" x14ac:dyDescent="0.25">
      <c r="B288" s="253" t="s">
        <v>212</v>
      </c>
      <c r="C288" s="275" t="str">
        <f>C199</f>
        <v>Ítems obligatoris assolits servei</v>
      </c>
      <c r="D288" s="289">
        <f>D199</f>
        <v>20</v>
      </c>
      <c r="E288" s="274">
        <f>D198</f>
        <v>20</v>
      </c>
      <c r="F288" s="186"/>
      <c r="H288" s="186"/>
    </row>
    <row r="289" spans="2:8" x14ac:dyDescent="0.25">
      <c r="B289" s="255" t="s">
        <v>213</v>
      </c>
      <c r="C289" s="275" t="str">
        <f>C217</f>
        <v>Ítems obligatoris assolits oci</v>
      </c>
      <c r="D289" s="289">
        <f>D217</f>
        <v>1</v>
      </c>
      <c r="E289" s="274">
        <f>D216</f>
        <v>1</v>
      </c>
      <c r="F289" s="186"/>
      <c r="H289" s="186"/>
    </row>
    <row r="290" spans="2:8" x14ac:dyDescent="0.25">
      <c r="B290" s="272" t="s">
        <v>214</v>
      </c>
      <c r="C290" s="275" t="str">
        <f>C231</f>
        <v>Ítems obligatoris assolits eines d'assegurament d'atenció al client</v>
      </c>
      <c r="D290" s="289">
        <f>D231</f>
        <v>3</v>
      </c>
      <c r="E290" s="274">
        <f>D230</f>
        <v>3</v>
      </c>
      <c r="F290" s="186"/>
      <c r="H290" s="186"/>
    </row>
    <row r="291" spans="2:8" x14ac:dyDescent="0.25">
      <c r="B291" s="581" t="s">
        <v>215</v>
      </c>
      <c r="C291" s="275" t="str">
        <f>C249</f>
        <v>Ítems obligatoris assolits apartaments</v>
      </c>
      <c r="D291" s="289">
        <f>D249</f>
        <v>5</v>
      </c>
      <c r="E291" s="274">
        <f>D248</f>
        <v>5</v>
      </c>
      <c r="F291" s="186"/>
      <c r="H291" s="186"/>
    </row>
    <row r="292" spans="2:8" x14ac:dyDescent="0.25">
      <c r="B292" s="582"/>
      <c r="C292" s="275" t="str">
        <f>C253</f>
        <v>Ítems obligatoris assolits estudis</v>
      </c>
      <c r="D292" s="289">
        <f>D253</f>
        <v>2</v>
      </c>
      <c r="E292" s="274">
        <f>D252</f>
        <v>2</v>
      </c>
      <c r="F292" s="186"/>
      <c r="H292" s="186"/>
    </row>
    <row r="293" spans="2:8" x14ac:dyDescent="0.25">
      <c r="B293" s="272" t="s">
        <v>216</v>
      </c>
      <c r="C293" s="275" t="str">
        <f>C263</f>
        <v>Ítems obligatoris assolits lliteres i zones de pas</v>
      </c>
      <c r="D293" s="289">
        <f>D263</f>
        <v>4</v>
      </c>
      <c r="E293" s="274">
        <f>D262</f>
        <v>4</v>
      </c>
      <c r="F293" s="186"/>
      <c r="H293" s="186"/>
    </row>
    <row r="294" spans="2:8" ht="15.75" thickBot="1" x14ac:dyDescent="0.3">
      <c r="B294" s="285" t="s">
        <v>217</v>
      </c>
      <c r="C294" s="275" t="str">
        <f>C270</f>
        <v>Ítems obligatoris assolits espais sotacoberta</v>
      </c>
      <c r="D294" s="290">
        <f>D270</f>
        <v>1</v>
      </c>
      <c r="E294" s="274">
        <f>D269</f>
        <v>1</v>
      </c>
      <c r="F294" s="186"/>
      <c r="G294" s="186"/>
      <c r="H294" s="186"/>
    </row>
    <row r="295" spans="2:8" ht="15.75" thickBot="1" x14ac:dyDescent="0.3">
      <c r="B295" s="262"/>
      <c r="C295" s="276" t="s">
        <v>273</v>
      </c>
      <c r="D295" s="259">
        <f>SUM(D286:D294)</f>
        <v>137</v>
      </c>
      <c r="E295" s="277">
        <f>SUM(E286:E294)</f>
        <v>137</v>
      </c>
    </row>
    <row r="296" spans="2:8" ht="15.75" thickBot="1" x14ac:dyDescent="0.3">
      <c r="B296" s="262"/>
      <c r="C296" s="263"/>
      <c r="D296" s="264" t="str">
        <f>IF(D295&lt;E295,"NO ASSOLEIX","ASSOLEIX")</f>
        <v>ASSOLEIX</v>
      </c>
      <c r="E296" s="265"/>
      <c r="F296" s="186"/>
      <c r="G296" s="186"/>
      <c r="H296" s="186"/>
    </row>
    <row r="297" spans="2:8" x14ac:dyDescent="0.25">
      <c r="B297" s="262"/>
      <c r="C297" s="263"/>
      <c r="D297" s="267"/>
      <c r="E297" s="265"/>
      <c r="F297" s="186"/>
      <c r="G297" s="186"/>
      <c r="H297" s="186"/>
    </row>
    <row r="298" spans="2:8" x14ac:dyDescent="0.25">
      <c r="B298" s="247"/>
      <c r="C298" s="247"/>
      <c r="D298" s="247"/>
      <c r="E298" s="247"/>
    </row>
    <row r="299" spans="2:8" x14ac:dyDescent="0.25">
      <c r="B299" s="247"/>
      <c r="C299" s="278" t="s">
        <v>68</v>
      </c>
      <c r="D299" s="279"/>
      <c r="E299" s="250" t="s">
        <v>311</v>
      </c>
    </row>
    <row r="300" spans="2:8" x14ac:dyDescent="0.25">
      <c r="B300" s="247"/>
      <c r="C300" s="247"/>
      <c r="D300" s="247"/>
      <c r="E300" s="250"/>
    </row>
    <row r="301" spans="2:8" x14ac:dyDescent="0.25">
      <c r="B301" s="247"/>
      <c r="C301" s="247"/>
      <c r="D301" s="280"/>
      <c r="E301" s="250" t="s">
        <v>312</v>
      </c>
    </row>
    <row r="302" spans="2:8" ht="15.75" thickBot="1" x14ac:dyDescent="0.3">
      <c r="B302" s="247"/>
      <c r="C302" s="247"/>
      <c r="D302" s="247"/>
      <c r="E302" s="281"/>
      <c r="F302" s="281"/>
      <c r="G302" s="281"/>
    </row>
    <row r="303" spans="2:8" ht="15.75" thickBot="1" x14ac:dyDescent="0.3">
      <c r="B303" s="93"/>
      <c r="C303" s="247"/>
      <c r="D303" s="282"/>
      <c r="E303" s="579" t="s">
        <v>219</v>
      </c>
      <c r="F303" s="580"/>
      <c r="G303" s="580"/>
      <c r="H303" s="580"/>
    </row>
    <row r="304" spans="2:8" x14ac:dyDescent="0.25">
      <c r="D304"/>
    </row>
  </sheetData>
  <sheetProtection algorithmName="SHA-512" hashValue="AGsJW6D8ehbFWD0dTZQWaiwEvB6p1W907dATP9QFM/ZhdSC1ulYFQot5iIOaAO+zFNLCc4Lc7jJtD9JTiRH5Aw==" saltValue="hVTmhgVvPgDIfpk/wkvIOA==" spinCount="100000" sheet="1" objects="1" scenarios="1"/>
  <mergeCells count="40">
    <mergeCell ref="A1:D1"/>
    <mergeCell ref="A2:D2"/>
    <mergeCell ref="A5:C5"/>
    <mergeCell ref="A8:A9"/>
    <mergeCell ref="A11:A12"/>
    <mergeCell ref="A142:A143"/>
    <mergeCell ref="A13:A15"/>
    <mergeCell ref="A16:A21"/>
    <mergeCell ref="A22:A25"/>
    <mergeCell ref="A34:C34"/>
    <mergeCell ref="A37:A73"/>
    <mergeCell ref="A74:A79"/>
    <mergeCell ref="A82:A94"/>
    <mergeCell ref="A99:A127"/>
    <mergeCell ref="A130:A135"/>
    <mergeCell ref="A136:A141"/>
    <mergeCell ref="A144:A147"/>
    <mergeCell ref="A148:A156"/>
    <mergeCell ref="A157:A161"/>
    <mergeCell ref="A170:C170"/>
    <mergeCell ref="A171:A174"/>
    <mergeCell ref="A224:C224"/>
    <mergeCell ref="A225:A229"/>
    <mergeCell ref="A238:C238"/>
    <mergeCell ref="A239:C239"/>
    <mergeCell ref="A177:A192"/>
    <mergeCell ref="A195:A197"/>
    <mergeCell ref="A206:C206"/>
    <mergeCell ref="A207:A214"/>
    <mergeCell ref="A240:A244"/>
    <mergeCell ref="A245:C245"/>
    <mergeCell ref="A246:A247"/>
    <mergeCell ref="A256:C256"/>
    <mergeCell ref="A257:D257"/>
    <mergeCell ref="B274:D274"/>
    <mergeCell ref="B291:B292"/>
    <mergeCell ref="E303:H303"/>
    <mergeCell ref="A258:A261"/>
    <mergeCell ref="A266:C266"/>
    <mergeCell ref="A267:C267"/>
  </mergeCells>
  <conditionalFormatting sqref="A37 A35:C36 A142:A160 B37:C39 A16:A25 A13:B13 B14:B25 C24:C25 C40:C41 B40:B43 B155 C19:C22 A6:C12 A161:C161 A207:C215 A225:C229 A258:C261 A267:C268 A26:B33 A262:B264 A169:C169 A205:C205 A223:C223 A237:C237 A255:C255 A265:C265 A257 A1:A2 C68 B67:B70 C70 B156:C158 B160:C160 A74 B71:C78 A80:A135 B83:B84 B146:C154 A195 F123 B79:B80 B193:B197 B44:C66 A3:C4 B159:D159 A171:D177 A239:D247 D70:D78 C80 B81:C82 B178:D192 C196:C197 D195:D197 B85:C143 A269:A276 C193:D194 D43:D66 D80:D126 E216:E223 E248:E255 E262:E265 D305:E1048576 B144:B145">
    <cfRule type="cellIs" dxfId="65" priority="60" operator="equal">
      <formula>"NO APLICA"</formula>
    </cfRule>
  </conditionalFormatting>
  <conditionalFormatting sqref="C18">
    <cfRule type="cellIs" dxfId="64" priority="59" operator="equal">
      <formula>"NO APLICA"</formula>
    </cfRule>
  </conditionalFormatting>
  <conditionalFormatting sqref="C43">
    <cfRule type="cellIs" dxfId="63" priority="58" operator="equal">
      <formula>"NO APLICA"</formula>
    </cfRule>
  </conditionalFormatting>
  <conditionalFormatting sqref="A162:B168">
    <cfRule type="cellIs" dxfId="62" priority="57" operator="equal">
      <formula>"NO APLICA"</formula>
    </cfRule>
  </conditionalFormatting>
  <conditionalFormatting sqref="A198:B204">
    <cfRule type="cellIs" dxfId="61" priority="56" operator="equal">
      <formula>"NO APLICA"</formula>
    </cfRule>
  </conditionalFormatting>
  <conditionalFormatting sqref="A216:B222">
    <cfRule type="cellIs" dxfId="60" priority="55" operator="equal">
      <formula>"NO APLICA"</formula>
    </cfRule>
  </conditionalFormatting>
  <conditionalFormatting sqref="A230:B236">
    <cfRule type="cellIs" dxfId="59" priority="54" operator="equal">
      <formula>"NO APLICA"</formula>
    </cfRule>
  </conditionalFormatting>
  <conditionalFormatting sqref="D24:D25 D35:D41 D6:D12 D207:D215 D225:D229 D258:D261 D267:D268 D169 D205 D237 D255 D265 D3 D16:D22 D128:D144 D68 D146:D161">
    <cfRule type="cellIs" dxfId="58" priority="51" operator="equal">
      <formula>"NO APLICA"</formula>
    </cfRule>
  </conditionalFormatting>
  <conditionalFormatting sqref="D127">
    <cfRule type="cellIs" dxfId="57" priority="41" operator="equal">
      <formula>"NO APLICA"</formula>
    </cfRule>
  </conditionalFormatting>
  <conditionalFormatting sqref="E26:E33 E162:E169 E198:E205 E230:E237">
    <cfRule type="cellIs" dxfId="56" priority="24" operator="equal">
      <formula>"NO APLICA"</formula>
    </cfRule>
  </conditionalFormatting>
  <conditionalFormatting sqref="E6 E207:E215">
    <cfRule type="cellIs" dxfId="55" priority="23" operator="equal">
      <formula>"N"</formula>
    </cfRule>
  </conditionalFormatting>
  <conditionalFormatting sqref="E7">
    <cfRule type="cellIs" dxfId="54" priority="14" operator="equal">
      <formula>"N"</formula>
    </cfRule>
  </conditionalFormatting>
  <conditionalFormatting sqref="E8:E25">
    <cfRule type="cellIs" dxfId="53" priority="13" operator="equal">
      <formula>"N"</formula>
    </cfRule>
  </conditionalFormatting>
  <conditionalFormatting sqref="E35:E161">
    <cfRule type="cellIs" dxfId="52" priority="12" operator="equal">
      <formula>"N"</formula>
    </cfRule>
  </conditionalFormatting>
  <conditionalFormatting sqref="E171:E197">
    <cfRule type="cellIs" dxfId="51" priority="11" operator="equal">
      <formula>"N"</formula>
    </cfRule>
  </conditionalFormatting>
  <conditionalFormatting sqref="E225:E229">
    <cfRule type="cellIs" dxfId="50" priority="9" operator="equal">
      <formula>"N"</formula>
    </cfRule>
  </conditionalFormatting>
  <conditionalFormatting sqref="E239:E247">
    <cfRule type="cellIs" dxfId="49" priority="8" operator="equal">
      <formula>"N"</formula>
    </cfRule>
  </conditionalFormatting>
  <conditionalFormatting sqref="E257:E261">
    <cfRule type="cellIs" dxfId="48" priority="7" operator="equal">
      <formula>"N"</formula>
    </cfRule>
  </conditionalFormatting>
  <conditionalFormatting sqref="E267:E268">
    <cfRule type="cellIs" dxfId="47" priority="6" operator="equal">
      <formula>"N"</formula>
    </cfRule>
  </conditionalFormatting>
  <conditionalFormatting sqref="B269:B271 D272:E273">
    <cfRule type="cellIs" dxfId="46" priority="5" operator="equal">
      <formula>"NO APLICA"</formula>
    </cfRule>
  </conditionalFormatting>
  <conditionalFormatting sqref="E269:E271">
    <cfRule type="cellIs" dxfId="45" priority="4" operator="equal">
      <formula>"NO APLICA"</formula>
    </cfRule>
  </conditionalFormatting>
  <conditionalFormatting sqref="E274:E298 E302:E304">
    <cfRule type="cellIs" dxfId="44" priority="3" operator="equal">
      <formula>"NO APLICA"</formula>
    </cfRule>
  </conditionalFormatting>
  <conditionalFormatting sqref="C144">
    <cfRule type="cellIs" dxfId="43" priority="2" operator="equal">
      <formula>"NO APLICA"</formula>
    </cfRule>
  </conditionalFormatting>
  <conditionalFormatting sqref="E299:E301">
    <cfRule type="cellIs" dxfId="42" priority="1" operator="equal">
      <formula>"NO APLICA"</formula>
    </cfRule>
  </conditionalFormatting>
  <dataValidations count="1">
    <dataValidation type="list" allowBlank="1" showInputMessage="1" showErrorMessage="1" error="Posar S/N" sqref="E6:E25 E35:E161 E171:E197 E225:E229 E239:E247 E257:E261 E267:E268 E207:E215" xr:uid="{B0BBFF05-945D-4B88-AC74-ED50C9D0269E}">
      <formula1>$E$2:$E$3</formula1>
    </dataValidation>
  </dataValidations>
  <pageMargins left="0.7" right="0.7" top="0.75" bottom="0.75" header="0.3" footer="0.3"/>
  <pageSetup paperSize="9" scale="5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0D0F3-2F6F-4050-A5D4-DA5435AB2E7A}">
  <sheetPr>
    <pageSetUpPr fitToPage="1"/>
  </sheetPr>
  <dimension ref="A1:H303"/>
  <sheetViews>
    <sheetView tabSelected="1" zoomScaleNormal="100" workbookViewId="0">
      <selection activeCell="C14" sqref="C14"/>
    </sheetView>
  </sheetViews>
  <sheetFormatPr defaultRowHeight="15" x14ac:dyDescent="0.25"/>
  <cols>
    <col min="1" max="1" width="13.28515625" customWidth="1"/>
    <col min="2" max="2" width="6" customWidth="1"/>
    <col min="3" max="3" width="60.7109375" customWidth="1"/>
    <col min="4" max="4" width="16" customWidth="1"/>
    <col min="5" max="5" width="16.7109375" style="52" customWidth="1"/>
  </cols>
  <sheetData>
    <row r="1" spans="1:6" ht="21" customHeight="1" thickBot="1" x14ac:dyDescent="0.4">
      <c r="A1" s="624" t="s">
        <v>127</v>
      </c>
      <c r="B1" s="624"/>
      <c r="C1" s="624"/>
      <c r="D1" s="624"/>
      <c r="E1" s="187"/>
    </row>
    <row r="2" spans="1:6" ht="47.25" customHeight="1" thickBot="1" x14ac:dyDescent="0.3">
      <c r="A2" s="591" t="s">
        <v>113</v>
      </c>
      <c r="B2" s="592"/>
      <c r="C2" s="592"/>
      <c r="D2" s="626"/>
      <c r="E2" s="102" t="s">
        <v>8</v>
      </c>
    </row>
    <row r="3" spans="1:6" ht="15.75" thickBot="1" x14ac:dyDescent="0.3">
      <c r="A3" s="1" t="s">
        <v>0</v>
      </c>
      <c r="B3" s="2" t="s">
        <v>1</v>
      </c>
      <c r="C3" s="180" t="s">
        <v>2</v>
      </c>
      <c r="D3" s="179" t="s">
        <v>218</v>
      </c>
      <c r="E3" s="103" t="s">
        <v>15</v>
      </c>
    </row>
    <row r="4" spans="1:6" ht="15.75" thickBot="1" x14ac:dyDescent="0.3">
      <c r="A4" s="129"/>
      <c r="B4" s="130"/>
      <c r="C4" s="131"/>
      <c r="D4" s="218" t="s">
        <v>78</v>
      </c>
      <c r="E4" s="218" t="s">
        <v>209</v>
      </c>
    </row>
    <row r="5" spans="1:6" ht="15.75" customHeight="1" thickBot="1" x14ac:dyDescent="0.3">
      <c r="A5" s="585" t="s">
        <v>185</v>
      </c>
      <c r="B5" s="586"/>
      <c r="C5" s="586"/>
      <c r="D5" s="234"/>
      <c r="E5" s="217"/>
    </row>
    <row r="6" spans="1:6" x14ac:dyDescent="0.25">
      <c r="A6" s="213" t="s">
        <v>7</v>
      </c>
      <c r="B6" s="5">
        <v>1</v>
      </c>
      <c r="C6" s="6" t="s">
        <v>70</v>
      </c>
      <c r="D6" s="163">
        <v>0</v>
      </c>
      <c r="E6" s="238" t="s">
        <v>8</v>
      </c>
    </row>
    <row r="7" spans="1:6" ht="30" x14ac:dyDescent="0.25">
      <c r="A7" s="214" t="s">
        <v>9</v>
      </c>
      <c r="B7" s="9">
        <f t="shared" ref="B7:B25" si="0">B6+1</f>
        <v>2</v>
      </c>
      <c r="C7" s="10" t="s">
        <v>10</v>
      </c>
      <c r="D7" s="152">
        <v>0</v>
      </c>
      <c r="E7" s="105" t="s">
        <v>8</v>
      </c>
    </row>
    <row r="8" spans="1:6" ht="30" x14ac:dyDescent="0.25">
      <c r="A8" s="593" t="s">
        <v>140</v>
      </c>
      <c r="B8" s="9">
        <f t="shared" si="0"/>
        <v>3</v>
      </c>
      <c r="C8" s="17" t="s">
        <v>141</v>
      </c>
      <c r="D8" s="152">
        <v>0</v>
      </c>
      <c r="E8" s="105" t="s">
        <v>8</v>
      </c>
    </row>
    <row r="9" spans="1:6" ht="30" x14ac:dyDescent="0.25">
      <c r="A9" s="594"/>
      <c r="B9" s="9">
        <f t="shared" si="0"/>
        <v>4</v>
      </c>
      <c r="C9" s="17" t="s">
        <v>142</v>
      </c>
      <c r="D9" s="152">
        <v>0</v>
      </c>
      <c r="E9" s="105" t="s">
        <v>8</v>
      </c>
    </row>
    <row r="10" spans="1:6" ht="30" x14ac:dyDescent="0.25">
      <c r="A10" s="213" t="s">
        <v>11</v>
      </c>
      <c r="B10" s="9">
        <f t="shared" si="0"/>
        <v>5</v>
      </c>
      <c r="C10" s="10" t="s">
        <v>12</v>
      </c>
      <c r="D10" s="156">
        <v>5</v>
      </c>
      <c r="E10" s="105" t="s">
        <v>8</v>
      </c>
    </row>
    <row r="11" spans="1:6" x14ac:dyDescent="0.25">
      <c r="A11" s="593" t="s">
        <v>13</v>
      </c>
      <c r="B11" s="9">
        <f t="shared" si="0"/>
        <v>6</v>
      </c>
      <c r="C11" s="10" t="s">
        <v>14</v>
      </c>
      <c r="D11" s="152">
        <v>0</v>
      </c>
      <c r="E11" s="105" t="s">
        <v>8</v>
      </c>
    </row>
    <row r="12" spans="1:6" ht="30" x14ac:dyDescent="0.25">
      <c r="A12" s="594"/>
      <c r="B12" s="9">
        <f t="shared" si="0"/>
        <v>7</v>
      </c>
      <c r="C12" s="10" t="s">
        <v>121</v>
      </c>
      <c r="D12" s="167">
        <v>0</v>
      </c>
      <c r="E12" s="105" t="s">
        <v>8</v>
      </c>
    </row>
    <row r="13" spans="1:6" ht="17.25" x14ac:dyDescent="0.25">
      <c r="A13" s="593" t="s">
        <v>79</v>
      </c>
      <c r="B13" s="9">
        <f t="shared" si="0"/>
        <v>8</v>
      </c>
      <c r="C13" s="10" t="s">
        <v>196</v>
      </c>
      <c r="D13" s="156">
        <v>5</v>
      </c>
      <c r="E13" s="105" t="s">
        <v>8</v>
      </c>
    </row>
    <row r="14" spans="1:6" ht="32.25" x14ac:dyDescent="0.25">
      <c r="A14" s="595"/>
      <c r="B14" s="9">
        <f t="shared" si="0"/>
        <v>9</v>
      </c>
      <c r="C14" s="10" t="s">
        <v>197</v>
      </c>
      <c r="D14" s="156">
        <v>10</v>
      </c>
      <c r="E14" s="105" t="s">
        <v>8</v>
      </c>
    </row>
    <row r="15" spans="1:6" ht="30" x14ac:dyDescent="0.25">
      <c r="A15" s="594"/>
      <c r="B15" s="9">
        <f t="shared" si="0"/>
        <v>10</v>
      </c>
      <c r="C15" s="10" t="s">
        <v>198</v>
      </c>
      <c r="D15" s="156">
        <v>5</v>
      </c>
      <c r="E15" s="105" t="s">
        <v>8</v>
      </c>
      <c r="F15" s="219">
        <f>COUNTIF(E16:E18,"s")</f>
        <v>2</v>
      </c>
    </row>
    <row r="16" spans="1:6" ht="60.75" thickBot="1" x14ac:dyDescent="0.3">
      <c r="A16" s="615" t="s">
        <v>16</v>
      </c>
      <c r="B16" s="9">
        <f t="shared" si="0"/>
        <v>11</v>
      </c>
      <c r="C16" s="17" t="s">
        <v>199</v>
      </c>
      <c r="D16" s="167">
        <v>0</v>
      </c>
      <c r="E16" s="115" t="s">
        <v>8</v>
      </c>
      <c r="F16" s="219">
        <f>COUNTIF(E17:E18,"s")</f>
        <v>1</v>
      </c>
    </row>
    <row r="17" spans="1:6" ht="60" x14ac:dyDescent="0.25">
      <c r="A17" s="615"/>
      <c r="B17" s="9">
        <f t="shared" si="0"/>
        <v>12</v>
      </c>
      <c r="C17" s="17" t="s">
        <v>200</v>
      </c>
      <c r="D17" s="117">
        <v>10</v>
      </c>
      <c r="E17" s="296" t="s">
        <v>15</v>
      </c>
      <c r="F17" s="220" t="str">
        <f>IF(F16&gt;1,"ERROR, seleccionar només una S","")</f>
        <v/>
      </c>
    </row>
    <row r="18" spans="1:6" ht="30.75" thickBot="1" x14ac:dyDescent="0.3">
      <c r="A18" s="615"/>
      <c r="B18" s="9">
        <f t="shared" si="0"/>
        <v>13</v>
      </c>
      <c r="C18" s="21" t="s">
        <v>195</v>
      </c>
      <c r="D18" s="119">
        <v>20</v>
      </c>
      <c r="E18" s="298" t="s">
        <v>8</v>
      </c>
    </row>
    <row r="19" spans="1:6" ht="45" x14ac:dyDescent="0.25">
      <c r="A19" s="615"/>
      <c r="B19" s="9">
        <f t="shared" si="0"/>
        <v>14</v>
      </c>
      <c r="C19" s="10" t="s">
        <v>17</v>
      </c>
      <c r="D19" s="7">
        <v>0</v>
      </c>
      <c r="E19" s="109" t="s">
        <v>8</v>
      </c>
    </row>
    <row r="20" spans="1:6" ht="45" x14ac:dyDescent="0.25">
      <c r="A20" s="615"/>
      <c r="B20" s="9">
        <f t="shared" si="0"/>
        <v>15</v>
      </c>
      <c r="C20" s="10" t="s">
        <v>18</v>
      </c>
      <c r="D20" s="156">
        <v>10</v>
      </c>
      <c r="E20" s="105" t="s">
        <v>8</v>
      </c>
    </row>
    <row r="21" spans="1:6" x14ac:dyDescent="0.25">
      <c r="A21" s="615"/>
      <c r="B21" s="9">
        <f t="shared" si="0"/>
        <v>16</v>
      </c>
      <c r="C21" s="22" t="s">
        <v>19</v>
      </c>
      <c r="D21" s="156">
        <v>20</v>
      </c>
      <c r="E21" s="105" t="s">
        <v>8</v>
      </c>
    </row>
    <row r="22" spans="1:6" x14ac:dyDescent="0.25">
      <c r="A22" s="593" t="s">
        <v>20</v>
      </c>
      <c r="B22" s="9">
        <f t="shared" si="0"/>
        <v>17</v>
      </c>
      <c r="C22" s="17" t="s">
        <v>21</v>
      </c>
      <c r="D22" s="152">
        <v>0</v>
      </c>
      <c r="E22" s="105" t="s">
        <v>8</v>
      </c>
    </row>
    <row r="23" spans="1:6" x14ac:dyDescent="0.25">
      <c r="A23" s="595"/>
      <c r="B23" s="9">
        <f t="shared" si="0"/>
        <v>18</v>
      </c>
      <c r="C23" s="99" t="s">
        <v>143</v>
      </c>
      <c r="D23" s="156">
        <v>10</v>
      </c>
      <c r="E23" s="105" t="s">
        <v>8</v>
      </c>
    </row>
    <row r="24" spans="1:6" ht="45" x14ac:dyDescent="0.25">
      <c r="A24" s="595"/>
      <c r="B24" s="9">
        <f t="shared" si="0"/>
        <v>19</v>
      </c>
      <c r="C24" s="23" t="s">
        <v>111</v>
      </c>
      <c r="D24" s="168">
        <v>20</v>
      </c>
      <c r="E24" s="105" t="s">
        <v>8</v>
      </c>
    </row>
    <row r="25" spans="1:6" ht="30.75" thickBot="1" x14ac:dyDescent="0.3">
      <c r="A25" s="596"/>
      <c r="B25" s="24">
        <f t="shared" si="0"/>
        <v>20</v>
      </c>
      <c r="C25" s="124" t="s">
        <v>22</v>
      </c>
      <c r="D25" s="53">
        <v>5</v>
      </c>
      <c r="E25" s="106" t="s">
        <v>8</v>
      </c>
    </row>
    <row r="26" spans="1:6" ht="15.75" thickBot="1" x14ac:dyDescent="0.3">
      <c r="A26" s="88"/>
      <c r="B26" s="25"/>
      <c r="C26" s="221" t="s">
        <v>276</v>
      </c>
      <c r="D26" s="222">
        <f>COUNTIF(D6:D25,"=0")</f>
        <v>9</v>
      </c>
      <c r="E26" s="4"/>
    </row>
    <row r="27" spans="1:6" ht="15.75" thickBot="1" x14ac:dyDescent="0.3">
      <c r="A27" s="88"/>
      <c r="B27" s="25"/>
      <c r="C27" s="223" t="s">
        <v>251</v>
      </c>
      <c r="D27" s="224">
        <f>COUNTIFS(D6:D25,"=0",$E$6:$E$25,"=S")</f>
        <v>9</v>
      </c>
      <c r="E27" s="185"/>
    </row>
    <row r="28" spans="1:6" ht="15.75" thickBot="1" x14ac:dyDescent="0.3">
      <c r="A28" s="88"/>
      <c r="B28" s="25"/>
      <c r="C28" s="225"/>
      <c r="D28" s="226">
        <f>D27/D26</f>
        <v>1</v>
      </c>
      <c r="E28" s="4"/>
    </row>
    <row r="29" spans="1:6" ht="15.75" thickBot="1" x14ac:dyDescent="0.3">
      <c r="A29" s="88"/>
      <c r="B29" s="25"/>
      <c r="C29" s="227"/>
      <c r="D29" s="228"/>
      <c r="E29" s="4"/>
    </row>
    <row r="30" spans="1:6" ht="15.75" thickBot="1" x14ac:dyDescent="0.3">
      <c r="A30" s="88"/>
      <c r="B30" s="25"/>
      <c r="C30" s="229" t="s">
        <v>277</v>
      </c>
      <c r="D30" s="230">
        <f>SUM(D10,D12:D15,D18,D19:D25)</f>
        <v>110</v>
      </c>
      <c r="E30" s="4"/>
    </row>
    <row r="31" spans="1:6" ht="15.75" thickBot="1" x14ac:dyDescent="0.3">
      <c r="A31" s="88"/>
      <c r="B31" s="25"/>
      <c r="C31" s="231" t="s">
        <v>252</v>
      </c>
      <c r="D31" s="232">
        <f>SUMIFS(D6:D25,E6:E25,"S")</f>
        <v>110</v>
      </c>
      <c r="E31" s="4"/>
    </row>
    <row r="32" spans="1:6" ht="15.75" thickBot="1" x14ac:dyDescent="0.3">
      <c r="A32" s="88"/>
      <c r="B32" s="25"/>
      <c r="C32" s="233"/>
      <c r="D32" s="226">
        <f>D31/D30</f>
        <v>1</v>
      </c>
      <c r="E32" s="4"/>
    </row>
    <row r="33" spans="1:5" ht="15.75" thickBot="1" x14ac:dyDescent="0.3">
      <c r="A33" s="40"/>
      <c r="B33" s="27"/>
      <c r="C33" s="100"/>
      <c r="D33" s="101"/>
      <c r="E33" s="4"/>
    </row>
    <row r="34" spans="1:5" ht="15.75" customHeight="1" thickBot="1" x14ac:dyDescent="0.3">
      <c r="A34" s="585" t="s">
        <v>186</v>
      </c>
      <c r="B34" s="586"/>
      <c r="C34" s="586"/>
      <c r="D34" s="234"/>
      <c r="E34" s="217"/>
    </row>
    <row r="35" spans="1:5" ht="30" x14ac:dyDescent="0.25">
      <c r="A35" s="215" t="s">
        <v>144</v>
      </c>
      <c r="B35" s="5">
        <f>B25+1</f>
        <v>21</v>
      </c>
      <c r="C35" s="107" t="s">
        <v>145</v>
      </c>
      <c r="D35" s="163">
        <v>0</v>
      </c>
      <c r="E35" s="105" t="s">
        <v>8</v>
      </c>
    </row>
    <row r="36" spans="1:5" ht="30" x14ac:dyDescent="0.25">
      <c r="A36" s="123" t="s">
        <v>9</v>
      </c>
      <c r="B36" s="9">
        <f>B35+1</f>
        <v>22</v>
      </c>
      <c r="C36" s="17" t="s">
        <v>146</v>
      </c>
      <c r="D36" s="158">
        <v>0</v>
      </c>
      <c r="E36" s="105" t="s">
        <v>8</v>
      </c>
    </row>
    <row r="37" spans="1:5" ht="45" x14ac:dyDescent="0.25">
      <c r="A37" s="619" t="s">
        <v>114</v>
      </c>
      <c r="B37" s="9">
        <f t="shared" ref="B37:B100" si="1">B36+1</f>
        <v>23</v>
      </c>
      <c r="C37" s="30" t="s">
        <v>106</v>
      </c>
      <c r="D37" s="158">
        <v>0</v>
      </c>
      <c r="E37" s="105" t="s">
        <v>8</v>
      </c>
    </row>
    <row r="38" spans="1:5" ht="30" x14ac:dyDescent="0.25">
      <c r="A38" s="620"/>
      <c r="B38" s="9">
        <f t="shared" si="1"/>
        <v>24</v>
      </c>
      <c r="C38" s="31" t="s">
        <v>187</v>
      </c>
      <c r="D38" s="162">
        <v>15</v>
      </c>
      <c r="E38" s="105" t="s">
        <v>8</v>
      </c>
    </row>
    <row r="39" spans="1:5" ht="60" x14ac:dyDescent="0.25">
      <c r="A39" s="620"/>
      <c r="B39" s="9">
        <f t="shared" si="1"/>
        <v>25</v>
      </c>
      <c r="C39" s="69" t="s">
        <v>188</v>
      </c>
      <c r="D39" s="164">
        <v>20</v>
      </c>
      <c r="E39" s="105" t="s">
        <v>8</v>
      </c>
    </row>
    <row r="40" spans="1:5" x14ac:dyDescent="0.25">
      <c r="A40" s="620"/>
      <c r="B40" s="9">
        <f t="shared" si="1"/>
        <v>26</v>
      </c>
      <c r="C40" s="31" t="s">
        <v>23</v>
      </c>
      <c r="D40" s="152">
        <v>0</v>
      </c>
      <c r="E40" s="105" t="s">
        <v>8</v>
      </c>
    </row>
    <row r="41" spans="1:5" x14ac:dyDescent="0.25">
      <c r="A41" s="620"/>
      <c r="B41" s="9">
        <f t="shared" si="1"/>
        <v>27</v>
      </c>
      <c r="C41" s="31" t="s">
        <v>24</v>
      </c>
      <c r="D41" s="158">
        <v>0</v>
      </c>
      <c r="E41" s="105" t="s">
        <v>8</v>
      </c>
    </row>
    <row r="42" spans="1:5" ht="30" x14ac:dyDescent="0.25">
      <c r="A42" s="620"/>
      <c r="B42" s="9">
        <f t="shared" si="1"/>
        <v>28</v>
      </c>
      <c r="C42" s="31" t="s">
        <v>201</v>
      </c>
      <c r="D42" s="156">
        <v>15</v>
      </c>
      <c r="E42" s="105" t="s">
        <v>8</v>
      </c>
    </row>
    <row r="43" spans="1:5" ht="45" x14ac:dyDescent="0.25">
      <c r="A43" s="620"/>
      <c r="B43" s="9">
        <f t="shared" si="1"/>
        <v>29</v>
      </c>
      <c r="C43" s="31" t="s">
        <v>232</v>
      </c>
      <c r="D43" s="158">
        <v>0</v>
      </c>
      <c r="E43" s="105" t="s">
        <v>8</v>
      </c>
    </row>
    <row r="44" spans="1:5" ht="17.25" x14ac:dyDescent="0.25">
      <c r="A44" s="620"/>
      <c r="B44" s="9">
        <f t="shared" si="1"/>
        <v>30</v>
      </c>
      <c r="C44" s="31" t="s">
        <v>71</v>
      </c>
      <c r="D44" s="156">
        <v>15</v>
      </c>
      <c r="E44" s="105" t="s">
        <v>8</v>
      </c>
    </row>
    <row r="45" spans="1:5" ht="30" x14ac:dyDescent="0.25">
      <c r="A45" s="620"/>
      <c r="B45" s="9">
        <f t="shared" si="1"/>
        <v>31</v>
      </c>
      <c r="C45" s="31" t="s">
        <v>163</v>
      </c>
      <c r="D45" s="156">
        <v>15</v>
      </c>
      <c r="E45" s="105" t="s">
        <v>8</v>
      </c>
    </row>
    <row r="46" spans="1:5" x14ac:dyDescent="0.25">
      <c r="A46" s="620"/>
      <c r="B46" s="9">
        <f t="shared" si="1"/>
        <v>32</v>
      </c>
      <c r="C46" s="31" t="s">
        <v>25</v>
      </c>
      <c r="D46" s="158">
        <v>0</v>
      </c>
      <c r="E46" s="105" t="s">
        <v>8</v>
      </c>
    </row>
    <row r="47" spans="1:5" x14ac:dyDescent="0.25">
      <c r="A47" s="620"/>
      <c r="B47" s="9">
        <f t="shared" si="1"/>
        <v>33</v>
      </c>
      <c r="C47" s="31" t="s">
        <v>26</v>
      </c>
      <c r="D47" s="158">
        <v>0</v>
      </c>
      <c r="E47" s="105" t="s">
        <v>8</v>
      </c>
    </row>
    <row r="48" spans="1:5" x14ac:dyDescent="0.25">
      <c r="A48" s="620"/>
      <c r="B48" s="9">
        <f t="shared" si="1"/>
        <v>34</v>
      </c>
      <c r="C48" s="31" t="s">
        <v>27</v>
      </c>
      <c r="D48" s="158">
        <v>0</v>
      </c>
      <c r="E48" s="105" t="s">
        <v>8</v>
      </c>
    </row>
    <row r="49" spans="1:5" x14ac:dyDescent="0.25">
      <c r="A49" s="620"/>
      <c r="B49" s="9">
        <f t="shared" si="1"/>
        <v>35</v>
      </c>
      <c r="C49" s="31" t="s">
        <v>202</v>
      </c>
      <c r="D49" s="158">
        <v>0</v>
      </c>
      <c r="E49" s="105" t="s">
        <v>8</v>
      </c>
    </row>
    <row r="50" spans="1:5" ht="30" x14ac:dyDescent="0.25">
      <c r="A50" s="620"/>
      <c r="B50" s="9">
        <f t="shared" si="1"/>
        <v>36</v>
      </c>
      <c r="C50" s="31" t="s">
        <v>69</v>
      </c>
      <c r="D50" s="158">
        <v>0</v>
      </c>
      <c r="E50" s="105" t="s">
        <v>8</v>
      </c>
    </row>
    <row r="51" spans="1:5" x14ac:dyDescent="0.25">
      <c r="A51" s="620"/>
      <c r="B51" s="9">
        <f t="shared" si="1"/>
        <v>37</v>
      </c>
      <c r="C51" s="31" t="s">
        <v>29</v>
      </c>
      <c r="D51" s="158">
        <v>0</v>
      </c>
      <c r="E51" s="105" t="s">
        <v>8</v>
      </c>
    </row>
    <row r="52" spans="1:5" x14ac:dyDescent="0.25">
      <c r="A52" s="620"/>
      <c r="B52" s="9">
        <f t="shared" si="1"/>
        <v>38</v>
      </c>
      <c r="C52" s="31" t="s">
        <v>115</v>
      </c>
      <c r="D52" s="158">
        <v>0</v>
      </c>
      <c r="E52" s="105" t="s">
        <v>8</v>
      </c>
    </row>
    <row r="53" spans="1:5" x14ac:dyDescent="0.25">
      <c r="A53" s="620"/>
      <c r="B53" s="9">
        <f t="shared" si="1"/>
        <v>39</v>
      </c>
      <c r="C53" s="31" t="s">
        <v>128</v>
      </c>
      <c r="D53" s="158">
        <v>0</v>
      </c>
      <c r="E53" s="105" t="s">
        <v>8</v>
      </c>
    </row>
    <row r="54" spans="1:5" x14ac:dyDescent="0.25">
      <c r="A54" s="620"/>
      <c r="B54" s="9">
        <f t="shared" si="1"/>
        <v>40</v>
      </c>
      <c r="C54" s="31" t="s">
        <v>40</v>
      </c>
      <c r="D54" s="156">
        <v>5</v>
      </c>
      <c r="E54" s="105" t="s">
        <v>8</v>
      </c>
    </row>
    <row r="55" spans="1:5" ht="30" x14ac:dyDescent="0.25">
      <c r="A55" s="620"/>
      <c r="B55" s="9">
        <f t="shared" si="1"/>
        <v>41</v>
      </c>
      <c r="C55" s="63" t="s">
        <v>246</v>
      </c>
      <c r="D55" s="158">
        <v>0</v>
      </c>
      <c r="E55" s="105" t="s">
        <v>8</v>
      </c>
    </row>
    <row r="56" spans="1:5" x14ac:dyDescent="0.25">
      <c r="A56" s="620"/>
      <c r="B56" s="9">
        <f t="shared" si="1"/>
        <v>42</v>
      </c>
      <c r="C56" s="31" t="s">
        <v>247</v>
      </c>
      <c r="D56" s="158">
        <v>0</v>
      </c>
      <c r="E56" s="105" t="s">
        <v>8</v>
      </c>
    </row>
    <row r="57" spans="1:5" x14ac:dyDescent="0.25">
      <c r="A57" s="620"/>
      <c r="B57" s="9">
        <f t="shared" si="1"/>
        <v>43</v>
      </c>
      <c r="C57" s="31" t="s">
        <v>37</v>
      </c>
      <c r="D57" s="158">
        <v>0</v>
      </c>
      <c r="E57" s="105" t="s">
        <v>8</v>
      </c>
    </row>
    <row r="58" spans="1:5" x14ac:dyDescent="0.25">
      <c r="A58" s="620"/>
      <c r="B58" s="9">
        <f t="shared" si="1"/>
        <v>44</v>
      </c>
      <c r="C58" s="31" t="s">
        <v>31</v>
      </c>
      <c r="D58" s="158">
        <v>0</v>
      </c>
      <c r="E58" s="105" t="s">
        <v>8</v>
      </c>
    </row>
    <row r="59" spans="1:5" x14ac:dyDescent="0.25">
      <c r="A59" s="620"/>
      <c r="B59" s="9">
        <f t="shared" si="1"/>
        <v>45</v>
      </c>
      <c r="C59" s="33" t="s">
        <v>32</v>
      </c>
      <c r="D59" s="152">
        <v>0</v>
      </c>
      <c r="E59" s="105" t="s">
        <v>8</v>
      </c>
    </row>
    <row r="60" spans="1:5" x14ac:dyDescent="0.25">
      <c r="A60" s="620"/>
      <c r="B60" s="9">
        <f t="shared" si="1"/>
        <v>46</v>
      </c>
      <c r="C60" s="33" t="s">
        <v>129</v>
      </c>
      <c r="D60" s="158">
        <v>0</v>
      </c>
      <c r="E60" s="105" t="s">
        <v>8</v>
      </c>
    </row>
    <row r="61" spans="1:5" x14ac:dyDescent="0.25">
      <c r="A61" s="620"/>
      <c r="B61" s="9">
        <f t="shared" si="1"/>
        <v>47</v>
      </c>
      <c r="C61" s="33" t="s">
        <v>33</v>
      </c>
      <c r="D61" s="158">
        <v>0</v>
      </c>
      <c r="E61" s="105" t="s">
        <v>8</v>
      </c>
    </row>
    <row r="62" spans="1:5" x14ac:dyDescent="0.25">
      <c r="A62" s="620"/>
      <c r="B62" s="9">
        <f t="shared" si="1"/>
        <v>48</v>
      </c>
      <c r="C62" s="33" t="s">
        <v>34</v>
      </c>
      <c r="D62" s="158">
        <v>0</v>
      </c>
      <c r="E62" s="105" t="s">
        <v>8</v>
      </c>
    </row>
    <row r="63" spans="1:5" x14ac:dyDescent="0.25">
      <c r="A63" s="620"/>
      <c r="B63" s="9">
        <f t="shared" si="1"/>
        <v>49</v>
      </c>
      <c r="C63" s="33" t="s">
        <v>233</v>
      </c>
      <c r="D63" s="158">
        <v>0</v>
      </c>
      <c r="E63" s="105" t="s">
        <v>8</v>
      </c>
    </row>
    <row r="64" spans="1:5" x14ac:dyDescent="0.25">
      <c r="A64" s="620"/>
      <c r="B64" s="9">
        <f t="shared" si="1"/>
        <v>50</v>
      </c>
      <c r="C64" s="33" t="s">
        <v>28</v>
      </c>
      <c r="D64" s="158">
        <v>0</v>
      </c>
      <c r="E64" s="105" t="s">
        <v>8</v>
      </c>
    </row>
    <row r="65" spans="1:6" x14ac:dyDescent="0.25">
      <c r="A65" s="620"/>
      <c r="B65" s="9">
        <f t="shared" si="1"/>
        <v>51</v>
      </c>
      <c r="C65" s="33" t="s">
        <v>30</v>
      </c>
      <c r="D65" s="158">
        <v>0</v>
      </c>
      <c r="E65" s="105" t="s">
        <v>8</v>
      </c>
    </row>
    <row r="66" spans="1:6" x14ac:dyDescent="0.25">
      <c r="A66" s="620"/>
      <c r="B66" s="9">
        <f t="shared" si="1"/>
        <v>52</v>
      </c>
      <c r="C66" s="33" t="s">
        <v>39</v>
      </c>
      <c r="D66" s="158">
        <v>0</v>
      </c>
      <c r="E66" s="105" t="s">
        <v>8</v>
      </c>
      <c r="F66" s="219"/>
    </row>
    <row r="67" spans="1:6" x14ac:dyDescent="0.25">
      <c r="A67" s="620"/>
      <c r="B67" s="9">
        <f t="shared" si="1"/>
        <v>53</v>
      </c>
      <c r="C67" s="33" t="s">
        <v>220</v>
      </c>
      <c r="D67" s="152">
        <v>0</v>
      </c>
      <c r="E67" s="105" t="s">
        <v>8</v>
      </c>
      <c r="F67" s="220"/>
    </row>
    <row r="68" spans="1:6" x14ac:dyDescent="0.25">
      <c r="A68" s="620"/>
      <c r="B68" s="9">
        <f t="shared" si="1"/>
        <v>54</v>
      </c>
      <c r="C68" s="33" t="s">
        <v>35</v>
      </c>
      <c r="D68" s="158">
        <v>0</v>
      </c>
      <c r="E68" s="105" t="s">
        <v>8</v>
      </c>
      <c r="F68" s="219"/>
    </row>
    <row r="69" spans="1:6" x14ac:dyDescent="0.25">
      <c r="A69" s="620"/>
      <c r="B69" s="9">
        <f t="shared" si="1"/>
        <v>55</v>
      </c>
      <c r="C69" s="33" t="s">
        <v>221</v>
      </c>
      <c r="D69" s="152">
        <v>0</v>
      </c>
      <c r="E69" s="105" t="s">
        <v>8</v>
      </c>
      <c r="F69" s="220"/>
    </row>
    <row r="70" spans="1:6" x14ac:dyDescent="0.25">
      <c r="A70" s="620"/>
      <c r="B70" s="9">
        <f t="shared" si="1"/>
        <v>56</v>
      </c>
      <c r="C70" s="33" t="s">
        <v>36</v>
      </c>
      <c r="D70" s="158">
        <v>0</v>
      </c>
      <c r="E70" s="105" t="s">
        <v>8</v>
      </c>
    </row>
    <row r="71" spans="1:6" ht="30" x14ac:dyDescent="0.25">
      <c r="A71" s="620"/>
      <c r="B71" s="9">
        <f t="shared" si="1"/>
        <v>57</v>
      </c>
      <c r="C71" s="33" t="s">
        <v>122</v>
      </c>
      <c r="D71" s="158">
        <v>0</v>
      </c>
      <c r="E71" s="105" t="s">
        <v>8</v>
      </c>
    </row>
    <row r="72" spans="1:6" x14ac:dyDescent="0.25">
      <c r="A72" s="620"/>
      <c r="B72" s="9">
        <f t="shared" si="1"/>
        <v>58</v>
      </c>
      <c r="C72" s="33" t="s">
        <v>38</v>
      </c>
      <c r="D72" s="158">
        <v>0</v>
      </c>
      <c r="E72" s="105" t="s">
        <v>8</v>
      </c>
    </row>
    <row r="73" spans="1:6" ht="30" x14ac:dyDescent="0.25">
      <c r="A73" s="621"/>
      <c r="B73" s="9">
        <f t="shared" si="1"/>
        <v>59</v>
      </c>
      <c r="C73" s="33" t="s">
        <v>190</v>
      </c>
      <c r="D73" s="158">
        <v>0</v>
      </c>
      <c r="E73" s="105" t="s">
        <v>8</v>
      </c>
    </row>
    <row r="74" spans="1:6" ht="30" x14ac:dyDescent="0.25">
      <c r="A74" s="619" t="s">
        <v>41</v>
      </c>
      <c r="B74" s="9">
        <f t="shared" si="1"/>
        <v>60</v>
      </c>
      <c r="C74" s="64" t="s">
        <v>234</v>
      </c>
      <c r="D74" s="158">
        <v>0</v>
      </c>
      <c r="E74" s="105" t="s">
        <v>8</v>
      </c>
    </row>
    <row r="75" spans="1:6" ht="30" x14ac:dyDescent="0.25">
      <c r="A75" s="620"/>
      <c r="B75" s="9">
        <f t="shared" si="1"/>
        <v>61</v>
      </c>
      <c r="C75" s="64" t="s">
        <v>310</v>
      </c>
      <c r="D75" s="158">
        <v>0</v>
      </c>
      <c r="E75" s="105" t="s">
        <v>8</v>
      </c>
    </row>
    <row r="76" spans="1:6" ht="30" x14ac:dyDescent="0.25">
      <c r="A76" s="620"/>
      <c r="B76" s="9">
        <f t="shared" si="1"/>
        <v>62</v>
      </c>
      <c r="C76" s="65" t="s">
        <v>235</v>
      </c>
      <c r="D76" s="158">
        <v>0</v>
      </c>
      <c r="E76" s="105" t="s">
        <v>8</v>
      </c>
      <c r="F76" s="219"/>
    </row>
    <row r="77" spans="1:6" ht="30" x14ac:dyDescent="0.25">
      <c r="A77" s="620"/>
      <c r="B77" s="9">
        <f t="shared" si="1"/>
        <v>63</v>
      </c>
      <c r="C77" s="66" t="s">
        <v>42</v>
      </c>
      <c r="D77" s="158">
        <v>0</v>
      </c>
      <c r="E77" s="105" t="s">
        <v>8</v>
      </c>
      <c r="F77" s="220"/>
    </row>
    <row r="78" spans="1:6" ht="30" x14ac:dyDescent="0.25">
      <c r="A78" s="620"/>
      <c r="B78" s="9">
        <f t="shared" si="1"/>
        <v>64</v>
      </c>
      <c r="C78" s="66" t="s">
        <v>43</v>
      </c>
      <c r="D78" s="156">
        <v>10</v>
      </c>
      <c r="E78" s="105" t="s">
        <v>8</v>
      </c>
    </row>
    <row r="79" spans="1:6" ht="45" x14ac:dyDescent="0.25">
      <c r="A79" s="621"/>
      <c r="B79" s="9">
        <f t="shared" si="1"/>
        <v>65</v>
      </c>
      <c r="C79" s="31" t="s">
        <v>236</v>
      </c>
      <c r="D79" s="182">
        <v>0</v>
      </c>
      <c r="E79" s="105" t="s">
        <v>8</v>
      </c>
      <c r="F79" s="189"/>
    </row>
    <row r="80" spans="1:6" ht="45" x14ac:dyDescent="0.25">
      <c r="A80" s="211" t="s">
        <v>147</v>
      </c>
      <c r="B80" s="9">
        <f t="shared" si="1"/>
        <v>66</v>
      </c>
      <c r="C80" s="31" t="s">
        <v>148</v>
      </c>
      <c r="D80" s="152">
        <v>0</v>
      </c>
      <c r="E80" s="105" t="s">
        <v>8</v>
      </c>
    </row>
    <row r="81" spans="1:5" ht="30" x14ac:dyDescent="0.25">
      <c r="A81" s="211" t="s">
        <v>164</v>
      </c>
      <c r="B81" s="9">
        <f t="shared" si="1"/>
        <v>67</v>
      </c>
      <c r="C81" s="31" t="s">
        <v>149</v>
      </c>
      <c r="D81" s="158">
        <v>0</v>
      </c>
      <c r="E81" s="105" t="s">
        <v>8</v>
      </c>
    </row>
    <row r="82" spans="1:5" ht="30" x14ac:dyDescent="0.25">
      <c r="A82" s="619" t="s">
        <v>208</v>
      </c>
      <c r="B82" s="9">
        <f t="shared" si="1"/>
        <v>68</v>
      </c>
      <c r="C82" s="31" t="s">
        <v>155</v>
      </c>
      <c r="D82" s="158">
        <v>0</v>
      </c>
      <c r="E82" s="105" t="s">
        <v>8</v>
      </c>
    </row>
    <row r="83" spans="1:5" ht="60" x14ac:dyDescent="0.25">
      <c r="A83" s="620"/>
      <c r="B83" s="9">
        <f t="shared" si="1"/>
        <v>69</v>
      </c>
      <c r="C83" s="31" t="s">
        <v>237</v>
      </c>
      <c r="D83" s="158">
        <v>0</v>
      </c>
      <c r="E83" s="105" t="s">
        <v>8</v>
      </c>
    </row>
    <row r="84" spans="1:5" x14ac:dyDescent="0.25">
      <c r="A84" s="620"/>
      <c r="B84" s="9">
        <f t="shared" si="1"/>
        <v>70</v>
      </c>
      <c r="C84" s="31" t="s">
        <v>225</v>
      </c>
      <c r="D84" s="158">
        <v>0</v>
      </c>
      <c r="E84" s="105" t="s">
        <v>8</v>
      </c>
    </row>
    <row r="85" spans="1:5" ht="30" x14ac:dyDescent="0.25">
      <c r="A85" s="620"/>
      <c r="B85" s="9">
        <f t="shared" si="1"/>
        <v>71</v>
      </c>
      <c r="C85" s="31" t="s">
        <v>170</v>
      </c>
      <c r="D85" s="158">
        <v>0</v>
      </c>
      <c r="E85" s="105" t="s">
        <v>8</v>
      </c>
    </row>
    <row r="86" spans="1:5" x14ac:dyDescent="0.25">
      <c r="A86" s="620"/>
      <c r="B86" s="9">
        <f t="shared" si="1"/>
        <v>72</v>
      </c>
      <c r="C86" s="31" t="s">
        <v>238</v>
      </c>
      <c r="D86" s="158">
        <v>0</v>
      </c>
      <c r="E86" s="105" t="s">
        <v>8</v>
      </c>
    </row>
    <row r="87" spans="1:5" ht="45" x14ac:dyDescent="0.25">
      <c r="A87" s="620"/>
      <c r="B87" s="9">
        <f t="shared" si="1"/>
        <v>73</v>
      </c>
      <c r="C87" s="31" t="s">
        <v>172</v>
      </c>
      <c r="D87" s="152">
        <v>0</v>
      </c>
      <c r="E87" s="105" t="s">
        <v>8</v>
      </c>
    </row>
    <row r="88" spans="1:5" ht="30" x14ac:dyDescent="0.25">
      <c r="A88" s="620"/>
      <c r="B88" s="9">
        <f t="shared" si="1"/>
        <v>74</v>
      </c>
      <c r="C88" s="31" t="s">
        <v>171</v>
      </c>
      <c r="D88" s="152">
        <v>0</v>
      </c>
      <c r="E88" s="105" t="s">
        <v>8</v>
      </c>
    </row>
    <row r="89" spans="1:5" x14ac:dyDescent="0.25">
      <c r="A89" s="620"/>
      <c r="B89" s="9">
        <f t="shared" si="1"/>
        <v>75</v>
      </c>
      <c r="C89" s="31" t="s">
        <v>177</v>
      </c>
      <c r="D89" s="152">
        <v>0</v>
      </c>
      <c r="E89" s="105" t="s">
        <v>8</v>
      </c>
    </row>
    <row r="90" spans="1:5" x14ac:dyDescent="0.25">
      <c r="A90" s="620"/>
      <c r="B90" s="9">
        <f t="shared" si="1"/>
        <v>76</v>
      </c>
      <c r="C90" s="33" t="s">
        <v>222</v>
      </c>
      <c r="D90" s="158">
        <v>0</v>
      </c>
      <c r="E90" s="105" t="s">
        <v>8</v>
      </c>
    </row>
    <row r="91" spans="1:5" x14ac:dyDescent="0.25">
      <c r="A91" s="620"/>
      <c r="B91" s="9">
        <f t="shared" si="1"/>
        <v>77</v>
      </c>
      <c r="C91" s="33" t="s">
        <v>223</v>
      </c>
      <c r="D91" s="162">
        <v>5</v>
      </c>
      <c r="E91" s="105" t="s">
        <v>8</v>
      </c>
    </row>
    <row r="92" spans="1:5" ht="30" x14ac:dyDescent="0.25">
      <c r="A92" s="620"/>
      <c r="B92" s="9">
        <f t="shared" si="1"/>
        <v>78</v>
      </c>
      <c r="C92" s="31" t="s">
        <v>156</v>
      </c>
      <c r="D92" s="158">
        <v>0</v>
      </c>
      <c r="E92" s="105" t="s">
        <v>8</v>
      </c>
    </row>
    <row r="93" spans="1:5" x14ac:dyDescent="0.25">
      <c r="A93" s="620"/>
      <c r="B93" s="9">
        <f t="shared" si="1"/>
        <v>79</v>
      </c>
      <c r="C93" s="33" t="s">
        <v>173</v>
      </c>
      <c r="D93" s="158">
        <v>0</v>
      </c>
      <c r="E93" s="105" t="s">
        <v>8</v>
      </c>
    </row>
    <row r="94" spans="1:5" ht="30" x14ac:dyDescent="0.25">
      <c r="A94" s="620"/>
      <c r="B94" s="9">
        <f t="shared" si="1"/>
        <v>80</v>
      </c>
      <c r="C94" s="33" t="s">
        <v>239</v>
      </c>
      <c r="D94" s="162">
        <v>10</v>
      </c>
      <c r="E94" s="105" t="s">
        <v>8</v>
      </c>
    </row>
    <row r="95" spans="1:5" ht="30" x14ac:dyDescent="0.25">
      <c r="A95" s="212"/>
      <c r="B95" s="9">
        <f t="shared" si="1"/>
        <v>81</v>
      </c>
      <c r="C95" s="31" t="s">
        <v>189</v>
      </c>
      <c r="D95" s="158">
        <v>0</v>
      </c>
      <c r="E95" s="105" t="s">
        <v>8</v>
      </c>
    </row>
    <row r="96" spans="1:5" ht="15.75" thickBot="1" x14ac:dyDescent="0.3">
      <c r="A96" s="212"/>
      <c r="B96" s="9">
        <f t="shared" si="1"/>
        <v>82</v>
      </c>
      <c r="C96" s="30" t="s">
        <v>224</v>
      </c>
      <c r="D96" s="158">
        <v>0</v>
      </c>
      <c r="E96" s="105" t="s">
        <v>8</v>
      </c>
    </row>
    <row r="97" spans="1:5" ht="30.75" thickBot="1" x14ac:dyDescent="0.3">
      <c r="A97" s="89" t="s">
        <v>150</v>
      </c>
      <c r="B97" s="9">
        <f t="shared" si="1"/>
        <v>83</v>
      </c>
      <c r="C97" s="30" t="s">
        <v>104</v>
      </c>
      <c r="D97" s="158">
        <v>0</v>
      </c>
      <c r="E97" s="105" t="s">
        <v>8</v>
      </c>
    </row>
    <row r="98" spans="1:5" ht="30.75" thickBot="1" x14ac:dyDescent="0.3">
      <c r="A98" s="89" t="s">
        <v>9</v>
      </c>
      <c r="B98" s="9">
        <f t="shared" si="1"/>
        <v>84</v>
      </c>
      <c r="C98" s="31" t="s">
        <v>10</v>
      </c>
      <c r="D98" s="158">
        <v>0</v>
      </c>
      <c r="E98" s="105" t="s">
        <v>8</v>
      </c>
    </row>
    <row r="99" spans="1:5" x14ac:dyDescent="0.25">
      <c r="A99" s="616" t="s">
        <v>191</v>
      </c>
      <c r="B99" s="9">
        <f t="shared" si="1"/>
        <v>85</v>
      </c>
      <c r="C99" s="31" t="s">
        <v>81</v>
      </c>
      <c r="D99" s="158">
        <v>0</v>
      </c>
      <c r="E99" s="105" t="s">
        <v>8</v>
      </c>
    </row>
    <row r="100" spans="1:5" x14ac:dyDescent="0.25">
      <c r="A100" s="617"/>
      <c r="B100" s="9">
        <f t="shared" si="1"/>
        <v>86</v>
      </c>
      <c r="C100" s="31" t="s">
        <v>82</v>
      </c>
      <c r="D100" s="158">
        <v>0</v>
      </c>
      <c r="E100" s="105" t="s">
        <v>8</v>
      </c>
    </row>
    <row r="101" spans="1:5" x14ac:dyDescent="0.25">
      <c r="A101" s="617"/>
      <c r="B101" s="9">
        <f t="shared" ref="B101:B161" si="2">B100+1</f>
        <v>87</v>
      </c>
      <c r="C101" s="31" t="s">
        <v>83</v>
      </c>
      <c r="D101" s="169">
        <v>5</v>
      </c>
      <c r="E101" s="105" t="s">
        <v>8</v>
      </c>
    </row>
    <row r="102" spans="1:5" x14ac:dyDescent="0.25">
      <c r="A102" s="617"/>
      <c r="B102" s="9">
        <f t="shared" si="2"/>
        <v>88</v>
      </c>
      <c r="C102" s="31" t="s">
        <v>84</v>
      </c>
      <c r="D102" s="158">
        <v>0</v>
      </c>
      <c r="E102" s="105" t="s">
        <v>8</v>
      </c>
    </row>
    <row r="103" spans="1:5" x14ac:dyDescent="0.25">
      <c r="A103" s="617"/>
      <c r="B103" s="9">
        <f t="shared" si="2"/>
        <v>89</v>
      </c>
      <c r="C103" s="31" t="s">
        <v>85</v>
      </c>
      <c r="D103" s="166">
        <v>5</v>
      </c>
      <c r="E103" s="105" t="s">
        <v>8</v>
      </c>
    </row>
    <row r="104" spans="1:5" x14ac:dyDescent="0.25">
      <c r="A104" s="617"/>
      <c r="B104" s="9">
        <f t="shared" si="2"/>
        <v>90</v>
      </c>
      <c r="C104" s="31" t="s">
        <v>86</v>
      </c>
      <c r="D104" s="158">
        <v>0</v>
      </c>
      <c r="E104" s="105" t="s">
        <v>8</v>
      </c>
    </row>
    <row r="105" spans="1:5" x14ac:dyDescent="0.25">
      <c r="A105" s="617"/>
      <c r="B105" s="9">
        <f t="shared" si="2"/>
        <v>91</v>
      </c>
      <c r="C105" s="31" t="s">
        <v>87</v>
      </c>
      <c r="D105" s="158">
        <v>0</v>
      </c>
      <c r="E105" s="105" t="s">
        <v>8</v>
      </c>
    </row>
    <row r="106" spans="1:5" x14ac:dyDescent="0.25">
      <c r="A106" s="617"/>
      <c r="B106" s="9">
        <f t="shared" si="2"/>
        <v>92</v>
      </c>
      <c r="C106" s="31" t="s">
        <v>240</v>
      </c>
      <c r="D106" s="166">
        <v>20</v>
      </c>
      <c r="E106" s="105" t="s">
        <v>8</v>
      </c>
    </row>
    <row r="107" spans="1:5" x14ac:dyDescent="0.25">
      <c r="A107" s="617"/>
      <c r="B107" s="9">
        <f t="shared" si="2"/>
        <v>93</v>
      </c>
      <c r="C107" s="31" t="s">
        <v>88</v>
      </c>
      <c r="D107" s="158">
        <v>0</v>
      </c>
      <c r="E107" s="105" t="s">
        <v>8</v>
      </c>
    </row>
    <row r="108" spans="1:5" x14ac:dyDescent="0.25">
      <c r="A108" s="617"/>
      <c r="B108" s="9">
        <f t="shared" si="2"/>
        <v>94</v>
      </c>
      <c r="C108" s="31" t="s">
        <v>241</v>
      </c>
      <c r="D108" s="165">
        <v>10</v>
      </c>
      <c r="E108" s="105" t="s">
        <v>8</v>
      </c>
    </row>
    <row r="109" spans="1:5" x14ac:dyDescent="0.25">
      <c r="A109" s="617"/>
      <c r="B109" s="9">
        <f t="shared" si="2"/>
        <v>95</v>
      </c>
      <c r="C109" s="31" t="s">
        <v>89</v>
      </c>
      <c r="D109" s="158">
        <v>0</v>
      </c>
      <c r="E109" s="105" t="s">
        <v>8</v>
      </c>
    </row>
    <row r="110" spans="1:5" x14ac:dyDescent="0.25">
      <c r="A110" s="617"/>
      <c r="B110" s="9">
        <f t="shared" si="2"/>
        <v>96</v>
      </c>
      <c r="C110" s="31" t="s">
        <v>90</v>
      </c>
      <c r="D110" s="158">
        <v>0</v>
      </c>
      <c r="E110" s="105" t="s">
        <v>8</v>
      </c>
    </row>
    <row r="111" spans="1:5" ht="45" x14ac:dyDescent="0.25">
      <c r="A111" s="617"/>
      <c r="B111" s="9">
        <f t="shared" si="2"/>
        <v>97</v>
      </c>
      <c r="C111" s="78" t="s">
        <v>157</v>
      </c>
      <c r="D111" s="158">
        <v>0</v>
      </c>
      <c r="E111" s="105" t="s">
        <v>8</v>
      </c>
    </row>
    <row r="112" spans="1:5" ht="30" x14ac:dyDescent="0.25">
      <c r="A112" s="617"/>
      <c r="B112" s="9">
        <f t="shared" si="2"/>
        <v>98</v>
      </c>
      <c r="C112" s="78" t="s">
        <v>136</v>
      </c>
      <c r="D112" s="158">
        <v>0</v>
      </c>
      <c r="E112" s="105" t="s">
        <v>8</v>
      </c>
    </row>
    <row r="113" spans="1:6" ht="30" x14ac:dyDescent="0.25">
      <c r="A113" s="617"/>
      <c r="B113" s="9">
        <f t="shared" si="2"/>
        <v>99</v>
      </c>
      <c r="C113" s="78" t="s">
        <v>135</v>
      </c>
      <c r="D113" s="158">
        <v>0</v>
      </c>
      <c r="E113" s="105" t="s">
        <v>8</v>
      </c>
    </row>
    <row r="114" spans="1:6" ht="30" x14ac:dyDescent="0.25">
      <c r="A114" s="617"/>
      <c r="B114" s="9">
        <f t="shared" si="2"/>
        <v>100</v>
      </c>
      <c r="C114" s="78" t="s">
        <v>158</v>
      </c>
      <c r="D114" s="158">
        <v>0</v>
      </c>
      <c r="E114" s="105" t="s">
        <v>8</v>
      </c>
    </row>
    <row r="115" spans="1:6" ht="45" customHeight="1" x14ac:dyDescent="0.25">
      <c r="A115" s="617"/>
      <c r="B115" s="9">
        <f t="shared" si="2"/>
        <v>101</v>
      </c>
      <c r="C115" s="31" t="s">
        <v>159</v>
      </c>
      <c r="D115" s="158">
        <v>0</v>
      </c>
      <c r="E115" s="105" t="s">
        <v>8</v>
      </c>
    </row>
    <row r="116" spans="1:6" ht="30" x14ac:dyDescent="0.25">
      <c r="A116" s="617"/>
      <c r="B116" s="9">
        <f t="shared" si="2"/>
        <v>102</v>
      </c>
      <c r="C116" s="31" t="s">
        <v>91</v>
      </c>
      <c r="D116" s="158">
        <v>0</v>
      </c>
      <c r="E116" s="105" t="s">
        <v>8</v>
      </c>
    </row>
    <row r="117" spans="1:6" ht="30" x14ac:dyDescent="0.25">
      <c r="A117" s="617"/>
      <c r="B117" s="9">
        <f t="shared" si="2"/>
        <v>103</v>
      </c>
      <c r="C117" s="31" t="s">
        <v>192</v>
      </c>
      <c r="D117" s="158">
        <v>0</v>
      </c>
      <c r="E117" s="105" t="s">
        <v>8</v>
      </c>
    </row>
    <row r="118" spans="1:6" x14ac:dyDescent="0.25">
      <c r="A118" s="617"/>
      <c r="B118" s="9">
        <f t="shared" si="2"/>
        <v>104</v>
      </c>
      <c r="C118" s="31" t="s">
        <v>92</v>
      </c>
      <c r="D118" s="158">
        <v>0</v>
      </c>
      <c r="E118" s="105" t="s">
        <v>8</v>
      </c>
    </row>
    <row r="119" spans="1:6" x14ac:dyDescent="0.25">
      <c r="A119" s="617"/>
      <c r="B119" s="9">
        <f t="shared" si="2"/>
        <v>105</v>
      </c>
      <c r="C119" s="31" t="s">
        <v>93</v>
      </c>
      <c r="D119" s="169">
        <v>5</v>
      </c>
      <c r="E119" s="105" t="s">
        <v>8</v>
      </c>
    </row>
    <row r="120" spans="1:6" ht="30" x14ac:dyDescent="0.25">
      <c r="A120" s="617"/>
      <c r="B120" s="9">
        <f t="shared" si="2"/>
        <v>106</v>
      </c>
      <c r="C120" s="31" t="s">
        <v>160</v>
      </c>
      <c r="D120" s="158">
        <v>0</v>
      </c>
      <c r="E120" s="105" t="s">
        <v>8</v>
      </c>
    </row>
    <row r="121" spans="1:6" ht="30" x14ac:dyDescent="0.25">
      <c r="A121" s="617"/>
      <c r="B121" s="9">
        <f t="shared" si="2"/>
        <v>107</v>
      </c>
      <c r="C121" s="31" t="s">
        <v>94</v>
      </c>
      <c r="D121" s="158">
        <v>0</v>
      </c>
      <c r="E121" s="105" t="s">
        <v>8</v>
      </c>
    </row>
    <row r="122" spans="1:6" x14ac:dyDescent="0.25">
      <c r="A122" s="617"/>
      <c r="B122" s="9">
        <f t="shared" si="2"/>
        <v>108</v>
      </c>
      <c r="C122" s="31" t="s">
        <v>95</v>
      </c>
      <c r="D122" s="158">
        <v>0</v>
      </c>
      <c r="E122" s="105" t="s">
        <v>8</v>
      </c>
    </row>
    <row r="123" spans="1:6" ht="30" x14ac:dyDescent="0.25">
      <c r="A123" s="617"/>
      <c r="B123" s="9">
        <f t="shared" si="2"/>
        <v>109</v>
      </c>
      <c r="C123" s="31" t="s">
        <v>242</v>
      </c>
      <c r="D123" s="165">
        <v>5</v>
      </c>
      <c r="E123" s="105" t="s">
        <v>8</v>
      </c>
      <c r="F123" s="188"/>
    </row>
    <row r="124" spans="1:6" x14ac:dyDescent="0.25">
      <c r="A124" s="617"/>
      <c r="B124" s="9">
        <f t="shared" si="2"/>
        <v>110</v>
      </c>
      <c r="C124" s="31" t="s">
        <v>96</v>
      </c>
      <c r="D124" s="158">
        <v>0</v>
      </c>
      <c r="E124" s="105" t="s">
        <v>8</v>
      </c>
    </row>
    <row r="125" spans="1:6" x14ac:dyDescent="0.25">
      <c r="A125" s="617"/>
      <c r="B125" s="9">
        <f t="shared" si="2"/>
        <v>111</v>
      </c>
      <c r="C125" s="31" t="s">
        <v>97</v>
      </c>
      <c r="D125" s="158">
        <v>0</v>
      </c>
      <c r="E125" s="105" t="s">
        <v>8</v>
      </c>
    </row>
    <row r="126" spans="1:6" x14ac:dyDescent="0.25">
      <c r="A126" s="617"/>
      <c r="B126" s="9">
        <f t="shared" si="2"/>
        <v>112</v>
      </c>
      <c r="C126" s="31" t="s">
        <v>98</v>
      </c>
      <c r="D126" s="166">
        <v>5</v>
      </c>
      <c r="E126" s="105" t="s">
        <v>8</v>
      </c>
    </row>
    <row r="127" spans="1:6" ht="15.75" thickBot="1" x14ac:dyDescent="0.3">
      <c r="A127" s="618"/>
      <c r="B127" s="9">
        <f t="shared" si="2"/>
        <v>113</v>
      </c>
      <c r="C127" s="31" t="s">
        <v>243</v>
      </c>
      <c r="D127" s="165">
        <v>5</v>
      </c>
      <c r="E127" s="105" t="s">
        <v>8</v>
      </c>
    </row>
    <row r="128" spans="1:6" ht="45" x14ac:dyDescent="0.25">
      <c r="A128" s="208" t="s">
        <v>151</v>
      </c>
      <c r="B128" s="9">
        <f t="shared" si="2"/>
        <v>114</v>
      </c>
      <c r="C128" s="30" t="s">
        <v>105</v>
      </c>
      <c r="D128" s="158">
        <v>0</v>
      </c>
      <c r="E128" s="105" t="s">
        <v>8</v>
      </c>
    </row>
    <row r="129" spans="1:6" ht="30.75" thickBot="1" x14ac:dyDescent="0.3">
      <c r="A129" s="209" t="s">
        <v>9</v>
      </c>
      <c r="B129" s="9">
        <f t="shared" si="2"/>
        <v>115</v>
      </c>
      <c r="C129" s="31" t="s">
        <v>10</v>
      </c>
      <c r="D129" s="158">
        <v>0</v>
      </c>
      <c r="E129" s="105" t="s">
        <v>8</v>
      </c>
    </row>
    <row r="130" spans="1:6" x14ac:dyDescent="0.25">
      <c r="A130" s="616" t="s">
        <v>99</v>
      </c>
      <c r="B130" s="9">
        <f t="shared" si="2"/>
        <v>116</v>
      </c>
      <c r="C130" s="31" t="s">
        <v>130</v>
      </c>
      <c r="D130" s="158">
        <v>0</v>
      </c>
      <c r="E130" s="105" t="s">
        <v>8</v>
      </c>
    </row>
    <row r="131" spans="1:6" x14ac:dyDescent="0.25">
      <c r="A131" s="617"/>
      <c r="B131" s="9">
        <f t="shared" si="2"/>
        <v>117</v>
      </c>
      <c r="C131" s="31" t="s">
        <v>100</v>
      </c>
      <c r="D131" s="158">
        <v>0</v>
      </c>
      <c r="E131" s="105" t="s">
        <v>8</v>
      </c>
    </row>
    <row r="132" spans="1:6" ht="30" x14ac:dyDescent="0.25">
      <c r="A132" s="617"/>
      <c r="B132" s="9">
        <f t="shared" si="2"/>
        <v>118</v>
      </c>
      <c r="C132" s="31" t="s">
        <v>175</v>
      </c>
      <c r="D132" s="158">
        <v>0</v>
      </c>
      <c r="E132" s="105" t="s">
        <v>8</v>
      </c>
    </row>
    <row r="133" spans="1:6" x14ac:dyDescent="0.25">
      <c r="A133" s="617"/>
      <c r="B133" s="9">
        <f t="shared" si="2"/>
        <v>119</v>
      </c>
      <c r="C133" s="31" t="s">
        <v>165</v>
      </c>
      <c r="D133" s="158">
        <v>0</v>
      </c>
      <c r="E133" s="105" t="s">
        <v>8</v>
      </c>
    </row>
    <row r="134" spans="1:6" x14ac:dyDescent="0.25">
      <c r="A134" s="617"/>
      <c r="B134" s="9">
        <f t="shared" si="2"/>
        <v>120</v>
      </c>
      <c r="C134" s="31" t="s">
        <v>176</v>
      </c>
      <c r="D134" s="158">
        <v>0</v>
      </c>
      <c r="E134" s="105" t="s">
        <v>8</v>
      </c>
    </row>
    <row r="135" spans="1:6" ht="30.75" thickBot="1" x14ac:dyDescent="0.3">
      <c r="A135" s="618"/>
      <c r="B135" s="9">
        <f t="shared" si="2"/>
        <v>121</v>
      </c>
      <c r="C135" s="31" t="s">
        <v>178</v>
      </c>
      <c r="D135" s="158">
        <v>0</v>
      </c>
      <c r="E135" s="105" t="s">
        <v>8</v>
      </c>
    </row>
    <row r="136" spans="1:6" x14ac:dyDescent="0.25">
      <c r="A136" s="617"/>
      <c r="B136" s="9">
        <f t="shared" si="2"/>
        <v>122</v>
      </c>
      <c r="C136" s="31" t="s">
        <v>179</v>
      </c>
      <c r="D136" s="165">
        <v>10</v>
      </c>
      <c r="E136" s="105" t="s">
        <v>8</v>
      </c>
    </row>
    <row r="137" spans="1:6" x14ac:dyDescent="0.25">
      <c r="A137" s="617"/>
      <c r="B137" s="9">
        <f t="shared" si="2"/>
        <v>123</v>
      </c>
      <c r="C137" s="31" t="s">
        <v>101</v>
      </c>
      <c r="D137" s="158">
        <v>0</v>
      </c>
      <c r="E137" s="105" t="s">
        <v>8</v>
      </c>
    </row>
    <row r="138" spans="1:6" x14ac:dyDescent="0.25">
      <c r="A138" s="617"/>
      <c r="B138" s="9">
        <f t="shared" si="2"/>
        <v>124</v>
      </c>
      <c r="C138" s="31" t="s">
        <v>180</v>
      </c>
      <c r="D138" s="166">
        <v>15</v>
      </c>
      <c r="E138" s="105" t="s">
        <v>8</v>
      </c>
    </row>
    <row r="139" spans="1:6" ht="15.75" thickBot="1" x14ac:dyDescent="0.3">
      <c r="A139" s="617"/>
      <c r="B139" s="9">
        <f t="shared" si="2"/>
        <v>125</v>
      </c>
      <c r="C139" s="31" t="s">
        <v>181</v>
      </c>
      <c r="D139" s="299">
        <v>5</v>
      </c>
      <c r="E139" s="115" t="s">
        <v>8</v>
      </c>
      <c r="F139" s="219">
        <f>COUNTIF(E140:E141,"s")</f>
        <v>1</v>
      </c>
    </row>
    <row r="140" spans="1:6" x14ac:dyDescent="0.25">
      <c r="A140" s="617"/>
      <c r="B140" s="9">
        <f t="shared" si="2"/>
        <v>126</v>
      </c>
      <c r="C140" s="36" t="s">
        <v>162</v>
      </c>
      <c r="D140" s="117">
        <v>5</v>
      </c>
      <c r="E140" s="296" t="s">
        <v>15</v>
      </c>
      <c r="F140" s="220" t="str">
        <f>IF(F139&gt;1,"ERROR, seleccionar només una S","")</f>
        <v/>
      </c>
    </row>
    <row r="141" spans="1:6" ht="30.75" thickBot="1" x14ac:dyDescent="0.3">
      <c r="A141" s="618"/>
      <c r="B141" s="9">
        <f t="shared" si="2"/>
        <v>127</v>
      </c>
      <c r="C141" s="36" t="s">
        <v>182</v>
      </c>
      <c r="D141" s="119">
        <v>10</v>
      </c>
      <c r="E141" s="298" t="s">
        <v>8</v>
      </c>
    </row>
    <row r="142" spans="1:6" x14ac:dyDescent="0.25">
      <c r="A142" s="616" t="s">
        <v>44</v>
      </c>
      <c r="B142" s="9">
        <f t="shared" si="2"/>
        <v>128</v>
      </c>
      <c r="C142" s="31" t="s">
        <v>45</v>
      </c>
      <c r="D142" s="300" t="s">
        <v>131</v>
      </c>
      <c r="E142" s="109" t="s">
        <v>8</v>
      </c>
    </row>
    <row r="143" spans="1:6" ht="15.75" thickBot="1" x14ac:dyDescent="0.3">
      <c r="A143" s="617"/>
      <c r="B143" s="9">
        <f t="shared" si="2"/>
        <v>129</v>
      </c>
      <c r="C143" s="33" t="s">
        <v>244</v>
      </c>
      <c r="D143" s="152">
        <v>0</v>
      </c>
      <c r="E143" s="105" t="s">
        <v>8</v>
      </c>
    </row>
    <row r="144" spans="1:6" x14ac:dyDescent="0.25">
      <c r="A144" s="616" t="s">
        <v>126</v>
      </c>
      <c r="B144" s="9">
        <f t="shared" si="2"/>
        <v>130</v>
      </c>
      <c r="C144" s="31" t="s">
        <v>308</v>
      </c>
      <c r="D144" s="157">
        <v>20</v>
      </c>
      <c r="E144" s="105" t="s">
        <v>8</v>
      </c>
    </row>
    <row r="145" spans="1:5" x14ac:dyDescent="0.25">
      <c r="A145" s="617"/>
      <c r="B145" s="9">
        <f t="shared" si="2"/>
        <v>131</v>
      </c>
      <c r="C145" s="31" t="s">
        <v>309</v>
      </c>
      <c r="D145" s="156">
        <v>5</v>
      </c>
      <c r="E145" s="105" t="s">
        <v>8</v>
      </c>
    </row>
    <row r="146" spans="1:5" x14ac:dyDescent="0.25">
      <c r="A146" s="617"/>
      <c r="B146" s="9">
        <f t="shared" si="2"/>
        <v>132</v>
      </c>
      <c r="C146" s="31" t="s">
        <v>46</v>
      </c>
      <c r="D146" s="152">
        <v>0</v>
      </c>
      <c r="E146" s="105" t="s">
        <v>8</v>
      </c>
    </row>
    <row r="147" spans="1:5" ht="15.75" thickBot="1" x14ac:dyDescent="0.3">
      <c r="A147" s="618"/>
      <c r="B147" s="9">
        <f t="shared" si="2"/>
        <v>133</v>
      </c>
      <c r="C147" s="31" t="s">
        <v>110</v>
      </c>
      <c r="D147" s="152">
        <v>0</v>
      </c>
      <c r="E147" s="105" t="s">
        <v>8</v>
      </c>
    </row>
    <row r="148" spans="1:5" x14ac:dyDescent="0.25">
      <c r="A148" s="604" t="s">
        <v>47</v>
      </c>
      <c r="B148" s="9">
        <f t="shared" si="2"/>
        <v>134</v>
      </c>
      <c r="C148" s="35" t="s">
        <v>203</v>
      </c>
      <c r="D148" s="152">
        <v>0</v>
      </c>
      <c r="E148" s="105" t="s">
        <v>8</v>
      </c>
    </row>
    <row r="149" spans="1:5" ht="30" x14ac:dyDescent="0.25">
      <c r="A149" s="605"/>
      <c r="B149" s="9">
        <f t="shared" si="2"/>
        <v>135</v>
      </c>
      <c r="C149" s="35" t="s">
        <v>204</v>
      </c>
      <c r="D149" s="152">
        <v>0</v>
      </c>
      <c r="E149" s="105" t="s">
        <v>8</v>
      </c>
    </row>
    <row r="150" spans="1:5" x14ac:dyDescent="0.25">
      <c r="A150" s="605"/>
      <c r="B150" s="9">
        <f t="shared" si="2"/>
        <v>136</v>
      </c>
      <c r="C150" s="35" t="s">
        <v>161</v>
      </c>
      <c r="D150" s="152">
        <v>0</v>
      </c>
      <c r="E150" s="105" t="s">
        <v>8</v>
      </c>
    </row>
    <row r="151" spans="1:5" x14ac:dyDescent="0.25">
      <c r="A151" s="605"/>
      <c r="B151" s="9">
        <f t="shared" si="2"/>
        <v>137</v>
      </c>
      <c r="C151" s="35" t="s">
        <v>48</v>
      </c>
      <c r="D151" s="152">
        <v>0</v>
      </c>
      <c r="E151" s="105" t="s">
        <v>8</v>
      </c>
    </row>
    <row r="152" spans="1:5" ht="30" x14ac:dyDescent="0.25">
      <c r="A152" s="605"/>
      <c r="B152" s="9">
        <f t="shared" si="2"/>
        <v>138</v>
      </c>
      <c r="C152" s="37" t="s">
        <v>307</v>
      </c>
      <c r="D152" s="152">
        <v>0</v>
      </c>
      <c r="E152" s="105" t="s">
        <v>8</v>
      </c>
    </row>
    <row r="153" spans="1:5" x14ac:dyDescent="0.25">
      <c r="A153" s="605"/>
      <c r="B153" s="9">
        <f t="shared" si="2"/>
        <v>139</v>
      </c>
      <c r="C153" s="35" t="s">
        <v>205</v>
      </c>
      <c r="D153" s="152">
        <v>0</v>
      </c>
      <c r="E153" s="105" t="s">
        <v>8</v>
      </c>
    </row>
    <row r="154" spans="1:5" x14ac:dyDescent="0.25">
      <c r="A154" s="605"/>
      <c r="B154" s="9">
        <f t="shared" si="2"/>
        <v>140</v>
      </c>
      <c r="C154" s="35" t="s">
        <v>102</v>
      </c>
      <c r="D154" s="152">
        <v>0</v>
      </c>
      <c r="E154" s="105" t="s">
        <v>8</v>
      </c>
    </row>
    <row r="155" spans="1:5" x14ac:dyDescent="0.25">
      <c r="A155" s="605"/>
      <c r="B155" s="9">
        <f t="shared" si="2"/>
        <v>141</v>
      </c>
      <c r="C155" s="35" t="s">
        <v>206</v>
      </c>
      <c r="D155" s="156">
        <v>5</v>
      </c>
      <c r="E155" s="105" t="s">
        <v>8</v>
      </c>
    </row>
    <row r="156" spans="1:5" ht="30.75" thickBot="1" x14ac:dyDescent="0.3">
      <c r="A156" s="606"/>
      <c r="B156" s="9">
        <f t="shared" si="2"/>
        <v>142</v>
      </c>
      <c r="C156" s="79" t="s">
        <v>207</v>
      </c>
      <c r="D156" s="156">
        <v>5</v>
      </c>
      <c r="E156" s="105" t="s">
        <v>8</v>
      </c>
    </row>
    <row r="157" spans="1:5" x14ac:dyDescent="0.25">
      <c r="A157" s="604" t="s">
        <v>20</v>
      </c>
      <c r="B157" s="9">
        <f t="shared" si="2"/>
        <v>143</v>
      </c>
      <c r="C157" s="31" t="s">
        <v>137</v>
      </c>
      <c r="D157" s="152">
        <v>0</v>
      </c>
      <c r="E157" s="105" t="s">
        <v>8</v>
      </c>
    </row>
    <row r="158" spans="1:5" ht="45" x14ac:dyDescent="0.25">
      <c r="A158" s="605"/>
      <c r="B158" s="9">
        <f t="shared" si="2"/>
        <v>144</v>
      </c>
      <c r="C158" s="35" t="s">
        <v>132</v>
      </c>
      <c r="D158" s="152">
        <v>0</v>
      </c>
      <c r="E158" s="105" t="s">
        <v>8</v>
      </c>
    </row>
    <row r="159" spans="1:5" ht="150" x14ac:dyDescent="0.25">
      <c r="A159" s="605"/>
      <c r="B159" s="9">
        <f t="shared" si="2"/>
        <v>145</v>
      </c>
      <c r="C159" s="98" t="s">
        <v>194</v>
      </c>
      <c r="D159" s="152">
        <v>0</v>
      </c>
      <c r="E159" s="105" t="s">
        <v>8</v>
      </c>
    </row>
    <row r="160" spans="1:5" x14ac:dyDescent="0.25">
      <c r="A160" s="605"/>
      <c r="B160" s="9">
        <f t="shared" si="2"/>
        <v>146</v>
      </c>
      <c r="C160" s="31" t="s">
        <v>80</v>
      </c>
      <c r="D160" s="152">
        <v>0</v>
      </c>
      <c r="E160" s="105" t="s">
        <v>8</v>
      </c>
    </row>
    <row r="161" spans="1:5" ht="15.75" thickBot="1" x14ac:dyDescent="0.3">
      <c r="A161" s="606"/>
      <c r="B161" s="71">
        <f t="shared" si="2"/>
        <v>147</v>
      </c>
      <c r="C161" s="86" t="s">
        <v>103</v>
      </c>
      <c r="D161" s="53">
        <v>10</v>
      </c>
      <c r="E161" s="106" t="s">
        <v>8</v>
      </c>
    </row>
    <row r="162" spans="1:5" ht="15.75" thickBot="1" x14ac:dyDescent="0.3">
      <c r="A162" s="88"/>
      <c r="B162" s="25"/>
      <c r="C162" s="221" t="s">
        <v>278</v>
      </c>
      <c r="D162" s="222">
        <f>COUNTIF(D35:D161,"=0")</f>
        <v>99</v>
      </c>
      <c r="E162" s="4"/>
    </row>
    <row r="163" spans="1:5" ht="15.75" thickBot="1" x14ac:dyDescent="0.3">
      <c r="A163" s="88"/>
      <c r="B163" s="25"/>
      <c r="C163" s="223" t="s">
        <v>253</v>
      </c>
      <c r="D163" s="224">
        <f>COUNTIFS(D35:D161,"=0",$E$35:$E$161,"=S")</f>
        <v>99</v>
      </c>
      <c r="E163" s="4"/>
    </row>
    <row r="164" spans="1:5" ht="15.75" thickBot="1" x14ac:dyDescent="0.3">
      <c r="A164" s="88"/>
      <c r="B164" s="25"/>
      <c r="C164" s="225"/>
      <c r="D164" s="226">
        <f>D163/D162</f>
        <v>1</v>
      </c>
      <c r="E164" s="4"/>
    </row>
    <row r="165" spans="1:5" ht="15.75" thickBot="1" x14ac:dyDescent="0.3">
      <c r="A165" s="88"/>
      <c r="B165" s="25"/>
      <c r="C165" s="227"/>
      <c r="D165" s="228"/>
      <c r="E165" s="4"/>
    </row>
    <row r="166" spans="1:5" ht="30.75" thickBot="1" x14ac:dyDescent="0.3">
      <c r="A166" s="88"/>
      <c r="B166" s="25"/>
      <c r="C166" s="229" t="s">
        <v>279</v>
      </c>
      <c r="D166" s="230">
        <f>SUM(D38:D39,D41:D42,D44:D45,D52,D54,D56:D57,D63,D66,D68,D70,D75,D78,D85:D86,D91,D93:D94,D101,D103,D106,D108,D119,D123,D126,D127,D136,D138:D139,D141,D143:D145,D147:D148,D150:D157,D161)</f>
        <v>255</v>
      </c>
      <c r="E166" s="4"/>
    </row>
    <row r="167" spans="1:5" ht="15.75" thickBot="1" x14ac:dyDescent="0.3">
      <c r="A167" s="88"/>
      <c r="B167" s="25"/>
      <c r="C167" s="231" t="s">
        <v>254</v>
      </c>
      <c r="D167" s="232">
        <f>SUMIFS(D35:D161,E35:E161,"S")</f>
        <v>255</v>
      </c>
      <c r="E167" s="4"/>
    </row>
    <row r="168" spans="1:5" ht="15.75" thickBot="1" x14ac:dyDescent="0.3">
      <c r="A168" s="88"/>
      <c r="B168" s="25"/>
      <c r="C168" s="233"/>
      <c r="D168" s="226">
        <f>D167/D166</f>
        <v>1</v>
      </c>
      <c r="E168" s="4"/>
    </row>
    <row r="169" spans="1:5" ht="15.75" thickBot="1" x14ac:dyDescent="0.3">
      <c r="A169" s="88"/>
      <c r="B169" s="25"/>
      <c r="C169" s="26"/>
      <c r="D169" s="27"/>
      <c r="E169" s="3"/>
    </row>
    <row r="170" spans="1:5" ht="15.75" thickBot="1" x14ac:dyDescent="0.3">
      <c r="A170" s="585" t="s">
        <v>50</v>
      </c>
      <c r="B170" s="586"/>
      <c r="C170" s="586"/>
      <c r="D170" s="234"/>
      <c r="E170" s="217"/>
    </row>
    <row r="171" spans="1:5" ht="30" x14ac:dyDescent="0.25">
      <c r="A171" s="607" t="s">
        <v>116</v>
      </c>
      <c r="B171" s="18">
        <f>B161+1</f>
        <v>148</v>
      </c>
      <c r="C171" s="108" t="s">
        <v>117</v>
      </c>
      <c r="D171" s="163">
        <v>0</v>
      </c>
      <c r="E171" s="104" t="s">
        <v>8</v>
      </c>
    </row>
    <row r="172" spans="1:5" ht="30" x14ac:dyDescent="0.25">
      <c r="A172" s="607"/>
      <c r="B172" s="13">
        <f>B171+1</f>
        <v>149</v>
      </c>
      <c r="C172" s="67" t="s">
        <v>118</v>
      </c>
      <c r="D172" s="157">
        <v>5</v>
      </c>
      <c r="E172" s="105" t="s">
        <v>8</v>
      </c>
    </row>
    <row r="173" spans="1:5" ht="30" x14ac:dyDescent="0.25">
      <c r="A173" s="607"/>
      <c r="B173" s="13">
        <f t="shared" ref="B173:B197" si="3">B172+1</f>
        <v>150</v>
      </c>
      <c r="C173" s="68" t="s">
        <v>134</v>
      </c>
      <c r="D173" s="152">
        <v>0</v>
      </c>
      <c r="E173" s="105" t="s">
        <v>8</v>
      </c>
    </row>
    <row r="174" spans="1:5" ht="30" x14ac:dyDescent="0.25">
      <c r="A174" s="608"/>
      <c r="B174" s="13">
        <f t="shared" si="3"/>
        <v>151</v>
      </c>
      <c r="C174" s="68" t="s">
        <v>119</v>
      </c>
      <c r="D174" s="152">
        <v>0</v>
      </c>
      <c r="E174" s="105" t="s">
        <v>8</v>
      </c>
    </row>
    <row r="175" spans="1:5" ht="30" x14ac:dyDescent="0.25">
      <c r="A175" s="214" t="s">
        <v>153</v>
      </c>
      <c r="B175" s="13">
        <f t="shared" si="3"/>
        <v>152</v>
      </c>
      <c r="C175" s="10" t="s">
        <v>51</v>
      </c>
      <c r="D175" s="152">
        <v>0</v>
      </c>
      <c r="E175" s="105" t="s">
        <v>8</v>
      </c>
    </row>
    <row r="176" spans="1:5" ht="30" x14ac:dyDescent="0.25">
      <c r="A176" s="214" t="s">
        <v>9</v>
      </c>
      <c r="B176" s="13">
        <f t="shared" si="3"/>
        <v>153</v>
      </c>
      <c r="C176" s="23" t="s">
        <v>10</v>
      </c>
      <c r="D176" s="152">
        <v>0</v>
      </c>
      <c r="E176" s="105" t="s">
        <v>8</v>
      </c>
    </row>
    <row r="177" spans="1:6" ht="30" customHeight="1" x14ac:dyDescent="0.25">
      <c r="A177" s="609" t="s">
        <v>13</v>
      </c>
      <c r="B177" s="13">
        <f t="shared" si="3"/>
        <v>154</v>
      </c>
      <c r="C177" s="20" t="s">
        <v>52</v>
      </c>
      <c r="D177" s="152">
        <v>0</v>
      </c>
      <c r="E177" s="105" t="s">
        <v>8</v>
      </c>
    </row>
    <row r="178" spans="1:6" x14ac:dyDescent="0.25">
      <c r="A178" s="610"/>
      <c r="B178" s="13">
        <f t="shared" si="3"/>
        <v>155</v>
      </c>
      <c r="C178" s="35" t="s">
        <v>193</v>
      </c>
      <c r="D178" s="152">
        <v>0</v>
      </c>
      <c r="E178" s="105" t="s">
        <v>8</v>
      </c>
      <c r="F178" s="219"/>
    </row>
    <row r="179" spans="1:6" x14ac:dyDescent="0.25">
      <c r="A179" s="610"/>
      <c r="B179" s="13">
        <f t="shared" si="3"/>
        <v>156</v>
      </c>
      <c r="C179" s="36" t="s">
        <v>53</v>
      </c>
      <c r="D179" s="152">
        <v>0</v>
      </c>
      <c r="E179" s="105" t="s">
        <v>8</v>
      </c>
      <c r="F179" s="220"/>
    </row>
    <row r="180" spans="1:6" x14ac:dyDescent="0.25">
      <c r="A180" s="610"/>
      <c r="B180" s="13">
        <f t="shared" si="3"/>
        <v>157</v>
      </c>
      <c r="C180" s="36" t="s">
        <v>54</v>
      </c>
      <c r="D180" s="152">
        <v>0</v>
      </c>
      <c r="E180" s="105" t="s">
        <v>8</v>
      </c>
    </row>
    <row r="181" spans="1:6" x14ac:dyDescent="0.25">
      <c r="A181" s="610"/>
      <c r="B181" s="13">
        <f t="shared" si="3"/>
        <v>158</v>
      </c>
      <c r="C181" s="36" t="s">
        <v>55</v>
      </c>
      <c r="D181" s="152">
        <v>0</v>
      </c>
      <c r="E181" s="105" t="s">
        <v>8</v>
      </c>
    </row>
    <row r="182" spans="1:6" x14ac:dyDescent="0.25">
      <c r="A182" s="610"/>
      <c r="B182" s="13">
        <f t="shared" si="3"/>
        <v>159</v>
      </c>
      <c r="C182" s="19" t="s">
        <v>245</v>
      </c>
      <c r="D182" s="152">
        <v>0</v>
      </c>
      <c r="E182" s="105" t="s">
        <v>8</v>
      </c>
    </row>
    <row r="183" spans="1:6" x14ac:dyDescent="0.25">
      <c r="A183" s="610"/>
      <c r="B183" s="13">
        <f t="shared" si="3"/>
        <v>160</v>
      </c>
      <c r="C183" s="20" t="s">
        <v>152</v>
      </c>
      <c r="D183" s="152">
        <v>0</v>
      </c>
      <c r="E183" s="105" t="s">
        <v>8</v>
      </c>
    </row>
    <row r="184" spans="1:6" x14ac:dyDescent="0.25">
      <c r="A184" s="610"/>
      <c r="B184" s="13">
        <f t="shared" si="3"/>
        <v>161</v>
      </c>
      <c r="C184" s="35" t="s">
        <v>123</v>
      </c>
      <c r="D184" s="152">
        <v>0</v>
      </c>
      <c r="E184" s="105" t="s">
        <v>8</v>
      </c>
    </row>
    <row r="185" spans="1:6" x14ac:dyDescent="0.25">
      <c r="A185" s="610"/>
      <c r="B185" s="13">
        <f t="shared" si="3"/>
        <v>162</v>
      </c>
      <c r="C185" s="35" t="s">
        <v>49</v>
      </c>
      <c r="D185" s="152">
        <v>0</v>
      </c>
      <c r="E185" s="105" t="s">
        <v>8</v>
      </c>
    </row>
    <row r="186" spans="1:6" x14ac:dyDescent="0.25">
      <c r="A186" s="610"/>
      <c r="B186" s="13">
        <f t="shared" si="3"/>
        <v>163</v>
      </c>
      <c r="C186" s="20" t="s">
        <v>56</v>
      </c>
      <c r="D186" s="152">
        <v>0</v>
      </c>
      <c r="E186" s="105" t="s">
        <v>8</v>
      </c>
    </row>
    <row r="187" spans="1:6" ht="30" x14ac:dyDescent="0.25">
      <c r="A187" s="610"/>
      <c r="B187" s="13">
        <f t="shared" si="3"/>
        <v>164</v>
      </c>
      <c r="C187" s="41" t="s">
        <v>57</v>
      </c>
      <c r="D187" s="152">
        <v>0</v>
      </c>
      <c r="E187" s="105" t="s">
        <v>8</v>
      </c>
    </row>
    <row r="188" spans="1:6" x14ac:dyDescent="0.25">
      <c r="A188" s="610"/>
      <c r="B188" s="13">
        <f t="shared" si="3"/>
        <v>165</v>
      </c>
      <c r="C188" s="20" t="s">
        <v>58</v>
      </c>
      <c r="D188" s="156">
        <v>15</v>
      </c>
      <c r="E188" s="105" t="s">
        <v>8</v>
      </c>
    </row>
    <row r="189" spans="1:6" x14ac:dyDescent="0.25">
      <c r="A189" s="610"/>
      <c r="B189" s="13">
        <f t="shared" si="3"/>
        <v>166</v>
      </c>
      <c r="C189" s="35" t="s">
        <v>120</v>
      </c>
      <c r="D189" s="156">
        <v>10</v>
      </c>
      <c r="E189" s="105" t="s">
        <v>8</v>
      </c>
    </row>
    <row r="190" spans="1:6" x14ac:dyDescent="0.25">
      <c r="A190" s="610"/>
      <c r="B190" s="13">
        <f t="shared" si="3"/>
        <v>167</v>
      </c>
      <c r="C190" s="20" t="s">
        <v>59</v>
      </c>
      <c r="D190" s="152">
        <v>0</v>
      </c>
      <c r="E190" s="105" t="s">
        <v>8</v>
      </c>
    </row>
    <row r="191" spans="1:6" x14ac:dyDescent="0.25">
      <c r="A191" s="610"/>
      <c r="B191" s="13">
        <f t="shared" si="3"/>
        <v>168</v>
      </c>
      <c r="C191" s="133" t="s">
        <v>133</v>
      </c>
      <c r="D191" s="152">
        <v>0</v>
      </c>
      <c r="E191" s="105" t="s">
        <v>8</v>
      </c>
    </row>
    <row r="192" spans="1:6" x14ac:dyDescent="0.25">
      <c r="A192" s="611"/>
      <c r="B192" s="13">
        <f t="shared" si="3"/>
        <v>169</v>
      </c>
      <c r="C192" s="20" t="s">
        <v>60</v>
      </c>
      <c r="D192" s="152">
        <v>0</v>
      </c>
      <c r="E192" s="105" t="s">
        <v>8</v>
      </c>
    </row>
    <row r="193" spans="1:5" x14ac:dyDescent="0.25">
      <c r="A193" s="210"/>
      <c r="B193" s="13">
        <f t="shared" si="3"/>
        <v>170</v>
      </c>
      <c r="C193" s="20" t="s">
        <v>248</v>
      </c>
      <c r="D193" s="156">
        <v>5</v>
      </c>
      <c r="E193" s="105" t="s">
        <v>8</v>
      </c>
    </row>
    <row r="194" spans="1:5" x14ac:dyDescent="0.25">
      <c r="A194" s="210"/>
      <c r="B194" s="13">
        <f t="shared" si="3"/>
        <v>171</v>
      </c>
      <c r="C194" s="20" t="s">
        <v>249</v>
      </c>
      <c r="D194" s="156">
        <v>5</v>
      </c>
      <c r="E194" s="105" t="s">
        <v>8</v>
      </c>
    </row>
    <row r="195" spans="1:5" x14ac:dyDescent="0.25">
      <c r="A195" s="612" t="s">
        <v>20</v>
      </c>
      <c r="B195" s="13">
        <f t="shared" si="3"/>
        <v>172</v>
      </c>
      <c r="C195" s="20" t="s">
        <v>226</v>
      </c>
      <c r="D195" s="156">
        <v>5</v>
      </c>
      <c r="E195" s="105" t="s">
        <v>8</v>
      </c>
    </row>
    <row r="196" spans="1:5" x14ac:dyDescent="0.25">
      <c r="A196" s="613"/>
      <c r="B196" s="13">
        <f t="shared" si="3"/>
        <v>173</v>
      </c>
      <c r="C196" s="20" t="s">
        <v>61</v>
      </c>
      <c r="D196" s="152">
        <v>0</v>
      </c>
      <c r="E196" s="105" t="s">
        <v>8</v>
      </c>
    </row>
    <row r="197" spans="1:5" ht="15.75" thickBot="1" x14ac:dyDescent="0.3">
      <c r="A197" s="614"/>
      <c r="B197" s="38">
        <f t="shared" si="3"/>
        <v>174</v>
      </c>
      <c r="C197" s="97" t="s">
        <v>183</v>
      </c>
      <c r="D197" s="159">
        <v>0</v>
      </c>
      <c r="E197" s="106" t="s">
        <v>8</v>
      </c>
    </row>
    <row r="198" spans="1:5" ht="15.75" thickBot="1" x14ac:dyDescent="0.3">
      <c r="A198" s="88"/>
      <c r="B198" s="25"/>
      <c r="C198" s="221" t="s">
        <v>280</v>
      </c>
      <c r="D198" s="222">
        <f>COUNTIF(D171:D197,"=0")</f>
        <v>21</v>
      </c>
      <c r="E198" s="4"/>
    </row>
    <row r="199" spans="1:5" ht="15.75" thickBot="1" x14ac:dyDescent="0.3">
      <c r="A199" s="88"/>
      <c r="B199" s="25"/>
      <c r="C199" s="223" t="s">
        <v>255</v>
      </c>
      <c r="D199" s="224">
        <f>COUNTIFS(D171:D197,"=0",$E$171:$E$197,"=S")</f>
        <v>21</v>
      </c>
      <c r="E199" s="4"/>
    </row>
    <row r="200" spans="1:5" ht="15.75" thickBot="1" x14ac:dyDescent="0.3">
      <c r="A200" s="88"/>
      <c r="B200" s="25"/>
      <c r="C200" s="225"/>
      <c r="D200" s="226">
        <f>D199/D198</f>
        <v>1</v>
      </c>
      <c r="E200" s="4"/>
    </row>
    <row r="201" spans="1:5" ht="15.75" thickBot="1" x14ac:dyDescent="0.3">
      <c r="A201" s="88"/>
      <c r="B201" s="25"/>
      <c r="C201" s="227"/>
      <c r="D201" s="228"/>
      <c r="E201" s="4"/>
    </row>
    <row r="202" spans="1:5" ht="15.75" thickBot="1" x14ac:dyDescent="0.3">
      <c r="A202" s="88"/>
      <c r="B202" s="25"/>
      <c r="C202" s="229" t="s">
        <v>281</v>
      </c>
      <c r="D202" s="230">
        <f>SUM(D172,D180,D182:D183,D188:D189,D191,D193:D195,D197)</f>
        <v>45</v>
      </c>
      <c r="E202" s="4"/>
    </row>
    <row r="203" spans="1:5" ht="15.75" thickBot="1" x14ac:dyDescent="0.3">
      <c r="A203" s="88"/>
      <c r="B203" s="25"/>
      <c r="C203" s="231" t="s">
        <v>256</v>
      </c>
      <c r="D203" s="232">
        <f>SUMIFS(D171:D197,E171:E197,"S")</f>
        <v>45</v>
      </c>
      <c r="E203" s="4"/>
    </row>
    <row r="204" spans="1:5" ht="15.75" thickBot="1" x14ac:dyDescent="0.3">
      <c r="A204" s="88"/>
      <c r="B204" s="25"/>
      <c r="C204" s="233"/>
      <c r="D204" s="226">
        <f>D203/D202</f>
        <v>1</v>
      </c>
      <c r="E204" s="4"/>
    </row>
    <row r="205" spans="1:5" ht="15.75" thickBot="1" x14ac:dyDescent="0.3">
      <c r="A205" s="88"/>
      <c r="B205" s="25"/>
      <c r="C205" s="26"/>
      <c r="D205" s="27"/>
      <c r="E205" s="3"/>
    </row>
    <row r="206" spans="1:5" ht="15.75" thickBot="1" x14ac:dyDescent="0.3">
      <c r="A206" s="585" t="s">
        <v>62</v>
      </c>
      <c r="B206" s="586"/>
      <c r="C206" s="586"/>
      <c r="D206" s="234"/>
      <c r="E206" s="217"/>
    </row>
    <row r="207" spans="1:5" ht="30" x14ac:dyDescent="0.25">
      <c r="A207" s="595" t="s">
        <v>154</v>
      </c>
      <c r="B207" s="5">
        <f>B197+1</f>
        <v>175</v>
      </c>
      <c r="C207" s="42" t="s">
        <v>63</v>
      </c>
      <c r="D207" s="158">
        <v>0</v>
      </c>
      <c r="E207" s="105" t="s">
        <v>8</v>
      </c>
    </row>
    <row r="208" spans="1:5" ht="30" x14ac:dyDescent="0.25">
      <c r="A208" s="595"/>
      <c r="B208" s="9">
        <f>B207+1</f>
        <v>176</v>
      </c>
      <c r="C208" s="20" t="s">
        <v>72</v>
      </c>
      <c r="D208" s="160">
        <v>10</v>
      </c>
      <c r="E208" s="105" t="s">
        <v>8</v>
      </c>
    </row>
    <row r="209" spans="1:5" x14ac:dyDescent="0.25">
      <c r="A209" s="595"/>
      <c r="B209" s="9">
        <f t="shared" ref="B209:B214" si="4">B208+1</f>
        <v>177</v>
      </c>
      <c r="C209" s="20" t="s">
        <v>65</v>
      </c>
      <c r="D209" s="160">
        <v>10</v>
      </c>
      <c r="E209" s="105" t="s">
        <v>8</v>
      </c>
    </row>
    <row r="210" spans="1:5" x14ac:dyDescent="0.25">
      <c r="A210" s="595"/>
      <c r="B210" s="9">
        <f t="shared" si="4"/>
        <v>178</v>
      </c>
      <c r="C210" s="20" t="s">
        <v>73</v>
      </c>
      <c r="D210" s="160">
        <v>10</v>
      </c>
      <c r="E210" s="105" t="s">
        <v>8</v>
      </c>
    </row>
    <row r="211" spans="1:5" x14ac:dyDescent="0.25">
      <c r="A211" s="595"/>
      <c r="B211" s="9">
        <f t="shared" si="4"/>
        <v>179</v>
      </c>
      <c r="C211" s="20" t="s">
        <v>74</v>
      </c>
      <c r="D211" s="160">
        <v>20</v>
      </c>
      <c r="E211" s="105" t="s">
        <v>8</v>
      </c>
    </row>
    <row r="212" spans="1:5" x14ac:dyDescent="0.25">
      <c r="A212" s="595"/>
      <c r="B212" s="9">
        <f t="shared" si="4"/>
        <v>180</v>
      </c>
      <c r="C212" s="20" t="s">
        <v>75</v>
      </c>
      <c r="D212" s="160">
        <v>20</v>
      </c>
      <c r="E212" s="105" t="s">
        <v>8</v>
      </c>
    </row>
    <row r="213" spans="1:5" ht="17.25" x14ac:dyDescent="0.25">
      <c r="A213" s="595"/>
      <c r="B213" s="9">
        <f t="shared" si="4"/>
        <v>181</v>
      </c>
      <c r="C213" s="20" t="s">
        <v>76</v>
      </c>
      <c r="D213" s="160">
        <v>10</v>
      </c>
      <c r="E213" s="105" t="s">
        <v>8</v>
      </c>
    </row>
    <row r="214" spans="1:5" x14ac:dyDescent="0.25">
      <c r="A214" s="595"/>
      <c r="B214" s="111">
        <f t="shared" si="4"/>
        <v>182</v>
      </c>
      <c r="C214" s="112" t="s">
        <v>66</v>
      </c>
      <c r="D214" s="241">
        <v>10</v>
      </c>
      <c r="E214" s="115" t="s">
        <v>8</v>
      </c>
    </row>
    <row r="215" spans="1:5" ht="15.75" thickBot="1" x14ac:dyDescent="0.3">
      <c r="A215" s="242" t="s">
        <v>20</v>
      </c>
      <c r="B215" s="24">
        <f>B214+1</f>
        <v>183</v>
      </c>
      <c r="C215" s="47" t="s">
        <v>64</v>
      </c>
      <c r="D215" s="161">
        <v>5</v>
      </c>
      <c r="E215" s="106" t="s">
        <v>8</v>
      </c>
    </row>
    <row r="216" spans="1:5" ht="15.75" thickBot="1" x14ac:dyDescent="0.3">
      <c r="A216" s="88"/>
      <c r="B216" s="25"/>
      <c r="C216" s="221" t="s">
        <v>282</v>
      </c>
      <c r="D216" s="222">
        <f>COUNTIF(D207:D215,"=0")</f>
        <v>1</v>
      </c>
      <c r="E216" s="4"/>
    </row>
    <row r="217" spans="1:5" ht="15.75" thickBot="1" x14ac:dyDescent="0.3">
      <c r="A217" s="88"/>
      <c r="B217" s="25"/>
      <c r="C217" s="223" t="s">
        <v>257</v>
      </c>
      <c r="D217" s="224">
        <f>COUNTIFS(D207:D215,"=0",$E$207:$E$215,"=S")</f>
        <v>1</v>
      </c>
      <c r="E217" s="4"/>
    </row>
    <row r="218" spans="1:5" ht="15.75" thickBot="1" x14ac:dyDescent="0.3">
      <c r="A218" s="88"/>
      <c r="B218" s="25"/>
      <c r="C218" s="225"/>
      <c r="D218" s="226">
        <f>D217/D216</f>
        <v>1</v>
      </c>
      <c r="E218" s="4"/>
    </row>
    <row r="219" spans="1:5" ht="15.75" thickBot="1" x14ac:dyDescent="0.3">
      <c r="A219" s="88"/>
      <c r="B219" s="25"/>
      <c r="C219" s="227"/>
      <c r="D219" s="228"/>
      <c r="E219" s="4"/>
    </row>
    <row r="220" spans="1:5" ht="15.75" thickBot="1" x14ac:dyDescent="0.3">
      <c r="A220" s="88"/>
      <c r="B220" s="25"/>
      <c r="C220" s="229" t="s">
        <v>283</v>
      </c>
      <c r="D220" s="230">
        <f>SUM(D208:D215)</f>
        <v>95</v>
      </c>
      <c r="E220" s="4"/>
    </row>
    <row r="221" spans="1:5" ht="15.75" thickBot="1" x14ac:dyDescent="0.3">
      <c r="A221" s="88"/>
      <c r="B221" s="25"/>
      <c r="C221" s="231" t="s">
        <v>259</v>
      </c>
      <c r="D221" s="232">
        <f>SUMIFS(D208:D215,E208:E215,"S")</f>
        <v>95</v>
      </c>
      <c r="E221" s="4"/>
    </row>
    <row r="222" spans="1:5" ht="15.75" thickBot="1" x14ac:dyDescent="0.3">
      <c r="A222" s="88"/>
      <c r="B222" s="25"/>
      <c r="C222" s="233"/>
      <c r="D222" s="226">
        <f>D221/D220</f>
        <v>1</v>
      </c>
      <c r="E222" s="4"/>
    </row>
    <row r="223" spans="1:5" ht="15.75" thickBot="1" x14ac:dyDescent="0.3">
      <c r="A223" s="134"/>
      <c r="B223" s="135"/>
      <c r="C223" s="136"/>
      <c r="D223" s="137"/>
      <c r="E223" s="3"/>
    </row>
    <row r="224" spans="1:5" ht="15.75" customHeight="1" thickBot="1" x14ac:dyDescent="0.3">
      <c r="A224" s="585" t="s">
        <v>124</v>
      </c>
      <c r="B224" s="586"/>
      <c r="C224" s="586"/>
      <c r="D224" s="234"/>
      <c r="E224" s="217"/>
    </row>
    <row r="225" spans="1:5" ht="30" x14ac:dyDescent="0.25">
      <c r="A225" s="595"/>
      <c r="B225" s="5">
        <f>B215+1</f>
        <v>184</v>
      </c>
      <c r="C225" s="42" t="s">
        <v>77</v>
      </c>
      <c r="D225" s="158">
        <v>0</v>
      </c>
      <c r="E225" s="104" t="s">
        <v>8</v>
      </c>
    </row>
    <row r="226" spans="1:5" ht="60" x14ac:dyDescent="0.25">
      <c r="A226" s="595"/>
      <c r="B226" s="9">
        <f>B225+1</f>
        <v>185</v>
      </c>
      <c r="C226" s="20" t="s">
        <v>167</v>
      </c>
      <c r="D226" s="152">
        <v>0</v>
      </c>
      <c r="E226" s="105" t="s">
        <v>8</v>
      </c>
    </row>
    <row r="227" spans="1:5" ht="30" x14ac:dyDescent="0.25">
      <c r="A227" s="595"/>
      <c r="B227" s="9">
        <f t="shared" ref="B227:B228" si="5">B226+1</f>
        <v>186</v>
      </c>
      <c r="C227" s="20" t="s">
        <v>67</v>
      </c>
      <c r="D227" s="156">
        <v>20</v>
      </c>
      <c r="E227" s="105" t="s">
        <v>8</v>
      </c>
    </row>
    <row r="228" spans="1:5" ht="30" x14ac:dyDescent="0.25">
      <c r="A228" s="595"/>
      <c r="B228" s="9">
        <f t="shared" si="5"/>
        <v>187</v>
      </c>
      <c r="C228" s="20" t="s">
        <v>166</v>
      </c>
      <c r="D228" s="152">
        <v>0</v>
      </c>
      <c r="E228" s="105" t="s">
        <v>8</v>
      </c>
    </row>
    <row r="229" spans="1:5" ht="15.75" thickBot="1" x14ac:dyDescent="0.3">
      <c r="A229" s="596"/>
      <c r="B229" s="24">
        <f>B228+1</f>
        <v>188</v>
      </c>
      <c r="C229" s="47" t="s">
        <v>168</v>
      </c>
      <c r="D229" s="53">
        <v>5</v>
      </c>
      <c r="E229" s="106" t="s">
        <v>8</v>
      </c>
    </row>
    <row r="230" spans="1:5" ht="30.75" thickBot="1" x14ac:dyDescent="0.3">
      <c r="A230" s="88"/>
      <c r="B230" s="25"/>
      <c r="C230" s="221" t="s">
        <v>284</v>
      </c>
      <c r="D230" s="222">
        <f>COUNTIF(D225:D229,"=0")</f>
        <v>3</v>
      </c>
      <c r="E230" s="4"/>
    </row>
    <row r="231" spans="1:5" ht="15.75" thickBot="1" x14ac:dyDescent="0.3">
      <c r="A231" s="88"/>
      <c r="B231" s="25"/>
      <c r="C231" s="223" t="s">
        <v>260</v>
      </c>
      <c r="D231" s="224">
        <f>COUNTIFS(D225:D229,"=0",$E$225:$E$229,"=S")</f>
        <v>3</v>
      </c>
      <c r="E231" s="4"/>
    </row>
    <row r="232" spans="1:5" ht="15.75" thickBot="1" x14ac:dyDescent="0.3">
      <c r="A232" s="88"/>
      <c r="B232" s="25"/>
      <c r="C232" s="225"/>
      <c r="D232" s="226">
        <f>D231/D230</f>
        <v>1</v>
      </c>
      <c r="E232" s="4"/>
    </row>
    <row r="233" spans="1:5" ht="15.75" thickBot="1" x14ac:dyDescent="0.3">
      <c r="A233" s="88"/>
      <c r="B233" s="25"/>
      <c r="C233" s="227"/>
      <c r="D233" s="228"/>
      <c r="E233" s="4"/>
    </row>
    <row r="234" spans="1:5" ht="30.75" thickBot="1" x14ac:dyDescent="0.3">
      <c r="A234" s="88"/>
      <c r="B234" s="25"/>
      <c r="C234" s="229" t="s">
        <v>285</v>
      </c>
      <c r="D234" s="230">
        <f>SUM(D227,D229)</f>
        <v>25</v>
      </c>
      <c r="E234" s="4"/>
    </row>
    <row r="235" spans="1:5" ht="15.75" thickBot="1" x14ac:dyDescent="0.3">
      <c r="A235" s="88"/>
      <c r="B235" s="25"/>
      <c r="C235" s="231" t="s">
        <v>261</v>
      </c>
      <c r="D235" s="232">
        <f>SUMIFS(D225:D229,E225:E229,"S")</f>
        <v>25</v>
      </c>
      <c r="E235" s="4"/>
    </row>
    <row r="236" spans="1:5" ht="15.75" thickBot="1" x14ac:dyDescent="0.3">
      <c r="A236" s="88"/>
      <c r="B236" s="25"/>
      <c r="C236" s="233"/>
      <c r="D236" s="226">
        <f>D235/D234</f>
        <v>1</v>
      </c>
      <c r="E236" s="4"/>
    </row>
    <row r="237" spans="1:5" ht="15.75" thickBot="1" x14ac:dyDescent="0.3">
      <c r="A237" s="54"/>
      <c r="B237" s="28"/>
      <c r="C237" s="55"/>
      <c r="D237" s="56"/>
      <c r="E237" s="3"/>
    </row>
    <row r="238" spans="1:5" ht="15.75" customHeight="1" thickBot="1" x14ac:dyDescent="0.3">
      <c r="A238" s="585" t="s">
        <v>258</v>
      </c>
      <c r="B238" s="586"/>
      <c r="C238" s="586"/>
      <c r="D238" s="234"/>
      <c r="E238" s="217"/>
    </row>
    <row r="239" spans="1:5" ht="15.75" thickBot="1" x14ac:dyDescent="0.3">
      <c r="A239" s="622" t="s">
        <v>262</v>
      </c>
      <c r="B239" s="623"/>
      <c r="C239" s="623"/>
      <c r="D239" s="170"/>
      <c r="E239" s="110" t="s">
        <v>8</v>
      </c>
    </row>
    <row r="240" spans="1:5" x14ac:dyDescent="0.25">
      <c r="A240" s="599" t="s">
        <v>79</v>
      </c>
      <c r="B240" s="138">
        <f>B229+1</f>
        <v>189</v>
      </c>
      <c r="C240" s="190" t="s">
        <v>228</v>
      </c>
      <c r="D240" s="171">
        <v>0</v>
      </c>
      <c r="E240" s="109" t="s">
        <v>8</v>
      </c>
    </row>
    <row r="241" spans="1:5" ht="45" x14ac:dyDescent="0.25">
      <c r="A241" s="600"/>
      <c r="B241" s="140">
        <f>B240+1</f>
        <v>190</v>
      </c>
      <c r="C241" s="191" t="s">
        <v>230</v>
      </c>
      <c r="D241" s="171">
        <v>0</v>
      </c>
      <c r="E241" s="105" t="s">
        <v>8</v>
      </c>
    </row>
    <row r="242" spans="1:5" ht="45" x14ac:dyDescent="0.25">
      <c r="A242" s="600"/>
      <c r="B242" s="140">
        <f t="shared" ref="B242:B244" si="6">B241+1</f>
        <v>191</v>
      </c>
      <c r="C242" s="76" t="s">
        <v>227</v>
      </c>
      <c r="D242" s="172">
        <v>0</v>
      </c>
      <c r="E242" s="105" t="s">
        <v>8</v>
      </c>
    </row>
    <row r="243" spans="1:5" ht="30" x14ac:dyDescent="0.25">
      <c r="A243" s="600"/>
      <c r="B243" s="140">
        <f t="shared" si="6"/>
        <v>192</v>
      </c>
      <c r="C243" s="94" t="s">
        <v>169</v>
      </c>
      <c r="D243" s="172">
        <v>0</v>
      </c>
      <c r="E243" s="105" t="s">
        <v>8</v>
      </c>
    </row>
    <row r="244" spans="1:5" ht="30.75" thickBot="1" x14ac:dyDescent="0.3">
      <c r="A244" s="601"/>
      <c r="B244" s="140">
        <f t="shared" si="6"/>
        <v>193</v>
      </c>
      <c r="C244" s="173" t="s">
        <v>174</v>
      </c>
      <c r="D244" s="159">
        <v>0</v>
      </c>
      <c r="E244" s="115" t="s">
        <v>8</v>
      </c>
    </row>
    <row r="245" spans="1:5" ht="15.75" thickBot="1" x14ac:dyDescent="0.3">
      <c r="A245" s="583" t="s">
        <v>263</v>
      </c>
      <c r="B245" s="584"/>
      <c r="C245" s="584"/>
      <c r="D245" s="206"/>
      <c r="E245" s="110" t="s">
        <v>8</v>
      </c>
    </row>
    <row r="246" spans="1:5" ht="30.75" thickBot="1" x14ac:dyDescent="0.3">
      <c r="A246" s="602" t="s">
        <v>109</v>
      </c>
      <c r="B246" s="140">
        <f>B244+1</f>
        <v>194</v>
      </c>
      <c r="C246" s="192" t="s">
        <v>229</v>
      </c>
      <c r="D246" s="174">
        <v>0</v>
      </c>
      <c r="E246" s="109" t="s">
        <v>8</v>
      </c>
    </row>
    <row r="247" spans="1:5" ht="30.75" thickBot="1" x14ac:dyDescent="0.3">
      <c r="A247" s="603"/>
      <c r="B247" s="175">
        <f>B246+1</f>
        <v>195</v>
      </c>
      <c r="C247" s="176" t="s">
        <v>169</v>
      </c>
      <c r="D247" s="177">
        <v>0</v>
      </c>
      <c r="E247" s="106" t="s">
        <v>8</v>
      </c>
    </row>
    <row r="248" spans="1:5" ht="15.75" thickBot="1" x14ac:dyDescent="0.3">
      <c r="A248" s="88"/>
      <c r="B248" s="88"/>
      <c r="C248" s="221" t="s">
        <v>264</v>
      </c>
      <c r="D248" s="222">
        <f>IF(E239="S",COUNTIF(D240:D244,"=0"),"NO APLICA")</f>
        <v>5</v>
      </c>
      <c r="E248" s="4"/>
    </row>
    <row r="249" spans="1:5" ht="15.75" thickBot="1" x14ac:dyDescent="0.3">
      <c r="A249" s="88"/>
      <c r="B249" s="88"/>
      <c r="C249" s="223" t="s">
        <v>266</v>
      </c>
      <c r="D249" s="224">
        <f>IF(E239="s",COUNTIFS(D240:D244,"=0",$E$240:$E$244,"=S"),"NO APLICA")</f>
        <v>5</v>
      </c>
      <c r="E249" s="4"/>
    </row>
    <row r="250" spans="1:5" ht="15.75" thickBot="1" x14ac:dyDescent="0.3">
      <c r="A250" s="88"/>
      <c r="B250" s="88"/>
      <c r="C250" s="225"/>
      <c r="D250" s="226">
        <f>IF(D248="NO APLICA","",D249/D248)</f>
        <v>1</v>
      </c>
      <c r="E250" s="4"/>
    </row>
    <row r="251" spans="1:5" ht="15.75" thickBot="1" x14ac:dyDescent="0.3">
      <c r="A251" s="88"/>
      <c r="B251" s="88"/>
      <c r="C251" s="227"/>
      <c r="D251" s="228"/>
      <c r="E251" s="4"/>
    </row>
    <row r="252" spans="1:5" ht="15.75" thickBot="1" x14ac:dyDescent="0.3">
      <c r="A252" s="88"/>
      <c r="B252" s="88"/>
      <c r="C252" s="221" t="s">
        <v>265</v>
      </c>
      <c r="D252" s="222">
        <f>IF(E245="s",COUNTIF(D246:D247,"=0"),"NO APLICA")</f>
        <v>2</v>
      </c>
      <c r="E252" s="4"/>
    </row>
    <row r="253" spans="1:5" ht="15.75" thickBot="1" x14ac:dyDescent="0.3">
      <c r="A253" s="88"/>
      <c r="B253" s="88"/>
      <c r="C253" s="223" t="s">
        <v>267</v>
      </c>
      <c r="D253" s="224">
        <f>IF(E245="s",COUNTIFS(D246:D247,"=0",$E$246:$E$247,"=S"),"NO APLICA")</f>
        <v>2</v>
      </c>
      <c r="E253" s="4"/>
    </row>
    <row r="254" spans="1:5" ht="15.75" thickBot="1" x14ac:dyDescent="0.3">
      <c r="A254" s="88"/>
      <c r="B254" s="88"/>
      <c r="C254" s="225"/>
      <c r="D254" s="226">
        <f>IF(D252="NO APLICA","",D253/D252)</f>
        <v>1</v>
      </c>
      <c r="E254" s="4"/>
    </row>
    <row r="255" spans="1:5" ht="15.75" thickBot="1" x14ac:dyDescent="0.3">
      <c r="A255" s="145"/>
      <c r="B255" s="145"/>
      <c r="C255" s="58"/>
      <c r="D255" s="59"/>
      <c r="E255" s="3"/>
    </row>
    <row r="256" spans="1:5" ht="15.75" customHeight="1" thickBot="1" x14ac:dyDescent="0.3">
      <c r="A256" s="585" t="s">
        <v>125</v>
      </c>
      <c r="B256" s="586"/>
      <c r="C256" s="586"/>
      <c r="D256" s="234"/>
      <c r="E256" s="217"/>
    </row>
    <row r="257" spans="1:5" ht="15.75" thickBot="1" x14ac:dyDescent="0.3">
      <c r="A257" s="583" t="s">
        <v>313</v>
      </c>
      <c r="B257" s="584"/>
      <c r="C257" s="584"/>
      <c r="D257" s="625"/>
      <c r="E257" s="110" t="s">
        <v>8</v>
      </c>
    </row>
    <row r="258" spans="1:5" ht="30" x14ac:dyDescent="0.25">
      <c r="A258" s="597"/>
      <c r="B258" s="140">
        <f>B247+1</f>
        <v>196</v>
      </c>
      <c r="C258" s="74" t="s">
        <v>107</v>
      </c>
      <c r="D258" s="171">
        <v>0</v>
      </c>
      <c r="E258" s="109" t="s">
        <v>8</v>
      </c>
    </row>
    <row r="259" spans="1:5" ht="30" x14ac:dyDescent="0.25">
      <c r="A259" s="597"/>
      <c r="B259" s="146">
        <f>B258+1</f>
        <v>197</v>
      </c>
      <c r="C259" s="57" t="s">
        <v>108</v>
      </c>
      <c r="D259" s="172">
        <v>0</v>
      </c>
      <c r="E259" s="105" t="s">
        <v>8</v>
      </c>
    </row>
    <row r="260" spans="1:5" ht="30" x14ac:dyDescent="0.25">
      <c r="A260" s="597"/>
      <c r="B260" s="146">
        <f>B259+1</f>
        <v>198</v>
      </c>
      <c r="C260" s="57" t="s">
        <v>184</v>
      </c>
      <c r="D260" s="172">
        <v>0</v>
      </c>
      <c r="E260" s="105" t="s">
        <v>8</v>
      </c>
    </row>
    <row r="261" spans="1:5" ht="60.75" thickBot="1" x14ac:dyDescent="0.3">
      <c r="A261" s="598"/>
      <c r="B261" s="147">
        <f>B260+1</f>
        <v>199</v>
      </c>
      <c r="C261" s="193" t="s">
        <v>231</v>
      </c>
      <c r="D261" s="177">
        <v>0</v>
      </c>
      <c r="E261" s="106" t="s">
        <v>8</v>
      </c>
    </row>
    <row r="262" spans="1:5" ht="15.75" thickBot="1" x14ac:dyDescent="0.3">
      <c r="A262" s="88"/>
      <c r="B262" s="25"/>
      <c r="C262" s="221" t="s">
        <v>286</v>
      </c>
      <c r="D262" s="222">
        <f>IF(E257="S",COUNTIF(D258:D261,"=0"),"NO APLICA")</f>
        <v>4</v>
      </c>
      <c r="E262" s="4"/>
    </row>
    <row r="263" spans="1:5" ht="15.75" thickBot="1" x14ac:dyDescent="0.3">
      <c r="A263" s="88"/>
      <c r="B263" s="25"/>
      <c r="C263" s="223" t="s">
        <v>268</v>
      </c>
      <c r="D263" s="224">
        <f>IF(E257="s",COUNTIFS(D258:D261,"=0",$E$258:$E$261,"=S"),"NO APLICA")</f>
        <v>4</v>
      </c>
      <c r="E263" s="4"/>
    </row>
    <row r="264" spans="1:5" ht="15.75" thickBot="1" x14ac:dyDescent="0.3">
      <c r="A264" s="88"/>
      <c r="B264" s="25"/>
      <c r="C264" s="225"/>
      <c r="D264" s="226">
        <f>IF(D262="NO APLICA","",D263/D262)</f>
        <v>1</v>
      </c>
      <c r="E264" s="4"/>
    </row>
    <row r="265" spans="1:5" ht="15.75" thickBot="1" x14ac:dyDescent="0.3">
      <c r="A265" s="54"/>
      <c r="B265" s="28"/>
      <c r="C265" s="149"/>
      <c r="D265" s="56"/>
      <c r="E265" s="3"/>
    </row>
    <row r="266" spans="1:5" ht="15.75" customHeight="1" thickBot="1" x14ac:dyDescent="0.3">
      <c r="A266" s="585" t="s">
        <v>138</v>
      </c>
      <c r="B266" s="586"/>
      <c r="C266" s="586"/>
      <c r="D266" s="234"/>
      <c r="E266" s="217"/>
    </row>
    <row r="267" spans="1:5" ht="15.75" thickBot="1" x14ac:dyDescent="0.3">
      <c r="A267" s="587" t="s">
        <v>314</v>
      </c>
      <c r="B267" s="588"/>
      <c r="C267" s="584"/>
      <c r="D267" s="206"/>
      <c r="E267" s="110" t="s">
        <v>8</v>
      </c>
    </row>
    <row r="268" spans="1:5" ht="45.75" thickBot="1" x14ac:dyDescent="0.3">
      <c r="A268" s="96"/>
      <c r="B268" s="150">
        <f>B261+1</f>
        <v>200</v>
      </c>
      <c r="C268" s="81" t="s">
        <v>139</v>
      </c>
      <c r="D268" s="178">
        <v>0</v>
      </c>
      <c r="E268" s="116" t="s">
        <v>8</v>
      </c>
    </row>
    <row r="269" spans="1:5" ht="15.75" thickBot="1" x14ac:dyDescent="0.3">
      <c r="A269" s="88"/>
      <c r="B269" s="25"/>
      <c r="C269" s="221" t="s">
        <v>250</v>
      </c>
      <c r="D269" s="222">
        <f>IF(E267="s",COUNTIF(D268:D268,"=0"),"NO APLICA")</f>
        <v>1</v>
      </c>
      <c r="E269" s="4"/>
    </row>
    <row r="270" spans="1:5" ht="15.75" thickBot="1" x14ac:dyDescent="0.3">
      <c r="A270" s="88"/>
      <c r="B270" s="25"/>
      <c r="C270" s="223" t="s">
        <v>269</v>
      </c>
      <c r="D270" s="224">
        <f>IF(E267="S",COUNTIFS(D268:D268,"=0",$E$268:$E$268,"=S"),"NO APLICA")</f>
        <v>1</v>
      </c>
      <c r="E270" s="4"/>
    </row>
    <row r="271" spans="1:5" ht="15.75" thickBot="1" x14ac:dyDescent="0.3">
      <c r="A271" s="88"/>
      <c r="B271" s="25"/>
      <c r="C271" s="225"/>
      <c r="D271" s="226">
        <f>IF(D269="NO APLICA","",D270/D269)</f>
        <v>1</v>
      </c>
      <c r="E271" s="4"/>
    </row>
    <row r="272" spans="1:5" x14ac:dyDescent="0.25">
      <c r="D272" s="51"/>
    </row>
    <row r="273" spans="2:8" x14ac:dyDescent="0.25">
      <c r="D273" s="51"/>
    </row>
    <row r="274" spans="2:8" ht="21" x14ac:dyDescent="0.35">
      <c r="B274" s="578" t="s">
        <v>270</v>
      </c>
      <c r="C274" s="578"/>
      <c r="D274" s="578"/>
      <c r="E274" s="244"/>
      <c r="F274" s="220"/>
      <c r="G274" s="220"/>
      <c r="H274" s="220"/>
    </row>
    <row r="275" spans="2:8" ht="15.75" thickBot="1" x14ac:dyDescent="0.3">
      <c r="B275" s="245"/>
      <c r="C275" s="236"/>
      <c r="D275" s="246"/>
      <c r="E275" s="189"/>
      <c r="F275" s="189"/>
      <c r="G275" s="189"/>
      <c r="H275" s="189"/>
    </row>
    <row r="276" spans="2:8" ht="15.75" thickBot="1" x14ac:dyDescent="0.3">
      <c r="B276" s="247"/>
      <c r="C276" s="248" t="s">
        <v>271</v>
      </c>
      <c r="D276" s="249" t="s">
        <v>3</v>
      </c>
      <c r="E276" s="250"/>
    </row>
    <row r="277" spans="2:8" x14ac:dyDescent="0.25">
      <c r="B277" s="251" t="s">
        <v>210</v>
      </c>
      <c r="C277" s="252" t="str">
        <f>C31</f>
        <v>Punts assolits instal·lacions</v>
      </c>
      <c r="D277" s="283">
        <f>D31</f>
        <v>110</v>
      </c>
      <c r="E277" s="250"/>
    </row>
    <row r="278" spans="2:8" x14ac:dyDescent="0.25">
      <c r="B278" s="253" t="s">
        <v>211</v>
      </c>
      <c r="C278" s="254" t="str">
        <f>C167</f>
        <v>Punts assolits equipaments apartaments / estudis</v>
      </c>
      <c r="D278" s="284">
        <f>D167</f>
        <v>255</v>
      </c>
      <c r="E278" s="250"/>
    </row>
    <row r="279" spans="2:8" x14ac:dyDescent="0.25">
      <c r="B279" s="253" t="s">
        <v>212</v>
      </c>
      <c r="C279" s="254" t="str">
        <f>C203</f>
        <v>Punts assolits servei</v>
      </c>
      <c r="D279" s="284">
        <f>D203</f>
        <v>45</v>
      </c>
      <c r="E279" s="250"/>
    </row>
    <row r="280" spans="2:8" ht="15.75" thickBot="1" x14ac:dyDescent="0.3">
      <c r="B280" s="255" t="s">
        <v>213</v>
      </c>
      <c r="C280" s="254" t="str">
        <f>C221</f>
        <v>Punts assolits oci</v>
      </c>
      <c r="D280" s="284">
        <f>D221</f>
        <v>95</v>
      </c>
      <c r="E280" s="250"/>
    </row>
    <row r="281" spans="2:8" ht="15.75" thickBot="1" x14ac:dyDescent="0.3">
      <c r="B281" s="256" t="s">
        <v>214</v>
      </c>
      <c r="C281" s="254" t="str">
        <f>C235</f>
        <v>Punts assolits eines d'assegurament d'atenció al client</v>
      </c>
      <c r="D281" s="284">
        <f>D235</f>
        <v>25</v>
      </c>
      <c r="E281" s="257" t="s">
        <v>272</v>
      </c>
    </row>
    <row r="282" spans="2:8" ht="15.75" thickBot="1" x14ac:dyDescent="0.3">
      <c r="B282" s="247"/>
      <c r="C282" s="258" t="s">
        <v>273</v>
      </c>
      <c r="D282" s="259">
        <f>SUM(D277:D281)</f>
        <v>530</v>
      </c>
      <c r="E282" s="260">
        <v>425</v>
      </c>
      <c r="G282" s="261"/>
    </row>
    <row r="283" spans="2:8" ht="32.25" thickBot="1" x14ac:dyDescent="0.55000000000000004">
      <c r="B283" s="262"/>
      <c r="C283" s="263"/>
      <c r="D283" s="264" t="str">
        <f>IF(D282&lt;E282,"NO ASSOLEIX",IF(D282&gt;(E282-1),"ASSOLEIX"))</f>
        <v>ASSOLEIX</v>
      </c>
      <c r="E283" s="265"/>
      <c r="F283" s="266"/>
      <c r="H283" s="186"/>
    </row>
    <row r="284" spans="2:8" ht="15.75" thickBot="1" x14ac:dyDescent="0.3">
      <c r="B284" s="262"/>
      <c r="C284" s="263"/>
      <c r="D284" s="267"/>
      <c r="E284" s="265"/>
      <c r="F284" s="186"/>
      <c r="G284" s="186"/>
      <c r="H284" s="186"/>
    </row>
    <row r="285" spans="2:8" ht="15.75" thickBot="1" x14ac:dyDescent="0.3">
      <c r="B285" s="247"/>
      <c r="C285" s="248" t="s">
        <v>274</v>
      </c>
      <c r="D285" s="268" t="s">
        <v>275</v>
      </c>
      <c r="E285" s="269" t="s">
        <v>272</v>
      </c>
      <c r="F285" s="270"/>
      <c r="G285" s="270"/>
      <c r="H285" s="270"/>
    </row>
    <row r="286" spans="2:8" x14ac:dyDescent="0.25">
      <c r="B286" s="251" t="s">
        <v>210</v>
      </c>
      <c r="C286" s="271" t="str">
        <f>C27</f>
        <v>Ítems obligatoris assolits instal·lacions</v>
      </c>
      <c r="D286" s="287">
        <f>D27</f>
        <v>9</v>
      </c>
      <c r="E286" s="286">
        <f>D26</f>
        <v>9</v>
      </c>
      <c r="F286" s="186"/>
      <c r="G286" s="270"/>
      <c r="H286" s="186"/>
    </row>
    <row r="287" spans="2:8" x14ac:dyDescent="0.25">
      <c r="B287" s="253" t="s">
        <v>211</v>
      </c>
      <c r="C287" s="273" t="str">
        <f>C163</f>
        <v>Ítems obligatoris assolits equipaments apartaments / estudis</v>
      </c>
      <c r="D287" s="288">
        <f>D163</f>
        <v>99</v>
      </c>
      <c r="E287" s="274">
        <f>D162</f>
        <v>99</v>
      </c>
      <c r="F287" s="186"/>
      <c r="H287" s="186"/>
    </row>
    <row r="288" spans="2:8" x14ac:dyDescent="0.25">
      <c r="B288" s="253" t="s">
        <v>212</v>
      </c>
      <c r="C288" s="275" t="str">
        <f>C199</f>
        <v>Ítems obligatoris assolits servei</v>
      </c>
      <c r="D288" s="289">
        <f>D199</f>
        <v>21</v>
      </c>
      <c r="E288" s="274">
        <f>D198</f>
        <v>21</v>
      </c>
      <c r="F288" s="186"/>
      <c r="H288" s="186"/>
    </row>
    <row r="289" spans="2:8" x14ac:dyDescent="0.25">
      <c r="B289" s="255" t="s">
        <v>213</v>
      </c>
      <c r="C289" s="275" t="str">
        <f>C217</f>
        <v>Ítems obligatoris assolits oci</v>
      </c>
      <c r="D289" s="289">
        <f>D217</f>
        <v>1</v>
      </c>
      <c r="E289" s="274">
        <f>D216</f>
        <v>1</v>
      </c>
      <c r="F289" s="186"/>
      <c r="H289" s="186"/>
    </row>
    <row r="290" spans="2:8" x14ac:dyDescent="0.25">
      <c r="B290" s="272" t="s">
        <v>214</v>
      </c>
      <c r="C290" s="275" t="str">
        <f>C231</f>
        <v>Ítems obligatoris assolits eines d'assegurament d'atenció al client</v>
      </c>
      <c r="D290" s="289">
        <f>D231</f>
        <v>3</v>
      </c>
      <c r="E290" s="274">
        <f>D230</f>
        <v>3</v>
      </c>
      <c r="F290" s="186"/>
      <c r="H290" s="186"/>
    </row>
    <row r="291" spans="2:8" x14ac:dyDescent="0.25">
      <c r="B291" s="581" t="s">
        <v>215</v>
      </c>
      <c r="C291" s="275" t="str">
        <f>C249</f>
        <v>Ítems obligatoris assolits apartaments</v>
      </c>
      <c r="D291" s="289">
        <f>D249</f>
        <v>5</v>
      </c>
      <c r="E291" s="274">
        <f>D248</f>
        <v>5</v>
      </c>
      <c r="F291" s="186"/>
      <c r="H291" s="186"/>
    </row>
    <row r="292" spans="2:8" x14ac:dyDescent="0.25">
      <c r="B292" s="582"/>
      <c r="C292" s="275" t="str">
        <f>C253</f>
        <v>Ítems obligatoris assolits estudis</v>
      </c>
      <c r="D292" s="289">
        <f>D253</f>
        <v>2</v>
      </c>
      <c r="E292" s="274">
        <f>D252</f>
        <v>2</v>
      </c>
      <c r="F292" s="186"/>
      <c r="H292" s="186"/>
    </row>
    <row r="293" spans="2:8" x14ac:dyDescent="0.25">
      <c r="B293" s="272" t="s">
        <v>216</v>
      </c>
      <c r="C293" s="275" t="str">
        <f>C263</f>
        <v>Ítems obligatoris assolits lliteres i zones de pas</v>
      </c>
      <c r="D293" s="289">
        <f>D263</f>
        <v>4</v>
      </c>
      <c r="E293" s="274">
        <f>D262</f>
        <v>4</v>
      </c>
      <c r="F293" s="186"/>
      <c r="H293" s="186"/>
    </row>
    <row r="294" spans="2:8" ht="15.75" thickBot="1" x14ac:dyDescent="0.3">
      <c r="B294" s="285" t="s">
        <v>217</v>
      </c>
      <c r="C294" s="275" t="str">
        <f>C270</f>
        <v>Ítems obligatoris assolits espais sotacoberta</v>
      </c>
      <c r="D294" s="290">
        <f>D270</f>
        <v>1</v>
      </c>
      <c r="E294" s="274">
        <f>D269</f>
        <v>1</v>
      </c>
      <c r="F294" s="186"/>
      <c r="G294" s="186"/>
      <c r="H294" s="186"/>
    </row>
    <row r="295" spans="2:8" ht="15.75" thickBot="1" x14ac:dyDescent="0.3">
      <c r="B295" s="262"/>
      <c r="C295" s="276" t="s">
        <v>273</v>
      </c>
      <c r="D295" s="259">
        <f>SUM(D286:D294)</f>
        <v>145</v>
      </c>
      <c r="E295" s="277">
        <f>SUM(E286:E294)</f>
        <v>145</v>
      </c>
    </row>
    <row r="296" spans="2:8" ht="15.75" thickBot="1" x14ac:dyDescent="0.3">
      <c r="B296" s="262"/>
      <c r="C296" s="263"/>
      <c r="D296" s="264" t="str">
        <f>IF(D295&lt;E295,"NO ASSOLEIX","ASSOLEIX")</f>
        <v>ASSOLEIX</v>
      </c>
      <c r="E296" s="265"/>
      <c r="F296" s="186"/>
      <c r="G296" s="186"/>
      <c r="H296" s="186"/>
    </row>
    <row r="297" spans="2:8" x14ac:dyDescent="0.25">
      <c r="B297" s="262"/>
      <c r="C297" s="263"/>
      <c r="D297" s="267"/>
      <c r="E297" s="265"/>
      <c r="F297" s="186"/>
      <c r="G297" s="186"/>
      <c r="H297" s="186"/>
    </row>
    <row r="298" spans="2:8" x14ac:dyDescent="0.25">
      <c r="B298" s="247"/>
      <c r="C298" s="247"/>
      <c r="D298" s="247"/>
      <c r="E298" s="247"/>
    </row>
    <row r="299" spans="2:8" x14ac:dyDescent="0.25">
      <c r="B299" s="247"/>
      <c r="C299" s="278" t="s">
        <v>68</v>
      </c>
      <c r="D299" s="279"/>
      <c r="E299" s="250" t="s">
        <v>311</v>
      </c>
    </row>
    <row r="300" spans="2:8" x14ac:dyDescent="0.25">
      <c r="B300" s="247"/>
      <c r="C300" s="247"/>
      <c r="D300" s="247"/>
      <c r="E300" s="250"/>
    </row>
    <row r="301" spans="2:8" x14ac:dyDescent="0.25">
      <c r="B301" s="247"/>
      <c r="C301" s="247"/>
      <c r="D301" s="280"/>
      <c r="E301" s="250" t="s">
        <v>312</v>
      </c>
    </row>
    <row r="302" spans="2:8" ht="15.75" thickBot="1" x14ac:dyDescent="0.3">
      <c r="B302" s="247"/>
      <c r="C302" s="247"/>
      <c r="D302" s="247"/>
      <c r="E302" s="281"/>
      <c r="F302" s="281"/>
      <c r="G302" s="281"/>
    </row>
    <row r="303" spans="2:8" ht="15.75" thickBot="1" x14ac:dyDescent="0.3">
      <c r="B303" s="93"/>
      <c r="C303" s="247"/>
      <c r="D303" s="282"/>
      <c r="E303" s="579" t="s">
        <v>219</v>
      </c>
      <c r="F303" s="580"/>
      <c r="G303" s="580"/>
      <c r="H303" s="580"/>
    </row>
  </sheetData>
  <sheetProtection algorithmName="SHA-512" hashValue="NQ3xU+cbW0KJpFCBBR8SGGGdgt+y7gf0gm5ZtbnbDzrjGimKHMxJj3GNrJKQtacjsibt0xIVlb8rRPaxQJpxjQ==" saltValue="DvR9Ds7Iirtzdq13j5kUyQ==" spinCount="100000" sheet="1" objects="1" scenarios="1"/>
  <mergeCells count="40">
    <mergeCell ref="A1:D1"/>
    <mergeCell ref="A2:D2"/>
    <mergeCell ref="A5:C5"/>
    <mergeCell ref="A8:A9"/>
    <mergeCell ref="A11:A12"/>
    <mergeCell ref="A142:A143"/>
    <mergeCell ref="A13:A15"/>
    <mergeCell ref="A16:A21"/>
    <mergeCell ref="A22:A25"/>
    <mergeCell ref="A34:C34"/>
    <mergeCell ref="A37:A73"/>
    <mergeCell ref="A74:A79"/>
    <mergeCell ref="A82:A94"/>
    <mergeCell ref="A99:A127"/>
    <mergeCell ref="A130:A135"/>
    <mergeCell ref="A136:A141"/>
    <mergeCell ref="A144:A147"/>
    <mergeCell ref="A148:A156"/>
    <mergeCell ref="A157:A161"/>
    <mergeCell ref="A170:C170"/>
    <mergeCell ref="A171:A174"/>
    <mergeCell ref="A224:C224"/>
    <mergeCell ref="A225:A229"/>
    <mergeCell ref="A238:C238"/>
    <mergeCell ref="A239:C239"/>
    <mergeCell ref="A177:A192"/>
    <mergeCell ref="A195:A197"/>
    <mergeCell ref="A206:C206"/>
    <mergeCell ref="A207:A214"/>
    <mergeCell ref="A240:A244"/>
    <mergeCell ref="A245:C245"/>
    <mergeCell ref="A246:A247"/>
    <mergeCell ref="A256:C256"/>
    <mergeCell ref="A257:D257"/>
    <mergeCell ref="B274:D274"/>
    <mergeCell ref="B291:B292"/>
    <mergeCell ref="E303:H303"/>
    <mergeCell ref="A258:A261"/>
    <mergeCell ref="A266:C266"/>
    <mergeCell ref="A267:C267"/>
  </mergeCells>
  <conditionalFormatting sqref="A37 A35:C36 A142:A160 B37:C39 A16:A25 A13:B13 B14:B25 C40:C41 B40:B43 B155 C19:C22 A6:C12 A207:C215 A225:C229 A258:C261 A267:C268 A26:B33 A262:B264 A265:D265 A255:D255 A237:D237 A223:D223 A205:D205 A169:D169 D267 D10 C24:D25 D18 D20:D21 A257 D35:D41 D128:D136 D138:D141 D144 D155:D156 A161:D161 A1:A2 C68:D68 B67:B70 C70 B156:C158 B160:C160 D244:D245 A244:C247 A74 B71:C78 A80:A135 B83:B84 B146:C154 A195 A269:A271 F123 B79:B80 B193:B197 B44:C66 A3:C4 B159:D159 A171:D177 A239:D243 D70:D78 C80 B81:C82 B178:D192 C196:C197 D195:D197 B85:C143 C193:D194 D43:D66 D80:D126 E216:E223 E248:E255 E262:E265 E304:E1048576 B144:B145">
    <cfRule type="cellIs" dxfId="41" priority="60" operator="equal">
      <formula>"NO APLICA"</formula>
    </cfRule>
  </conditionalFormatting>
  <conditionalFormatting sqref="C18">
    <cfRule type="cellIs" dxfId="40" priority="59" operator="equal">
      <formula>"NO APLICA"</formula>
    </cfRule>
  </conditionalFormatting>
  <conditionalFormatting sqref="C43">
    <cfRule type="cellIs" dxfId="39" priority="58" operator="equal">
      <formula>"NO APLICA"</formula>
    </cfRule>
  </conditionalFormatting>
  <conditionalFormatting sqref="A162:B168">
    <cfRule type="cellIs" dxfId="38" priority="57" operator="equal">
      <formula>"NO APLICA"</formula>
    </cfRule>
  </conditionalFormatting>
  <conditionalFormatting sqref="A198:B204">
    <cfRule type="cellIs" dxfId="37" priority="56" operator="equal">
      <formula>"NO APLICA"</formula>
    </cfRule>
  </conditionalFormatting>
  <conditionalFormatting sqref="A216:B222">
    <cfRule type="cellIs" dxfId="36" priority="55" operator="equal">
      <formula>"NO APLICA"</formula>
    </cfRule>
  </conditionalFormatting>
  <conditionalFormatting sqref="A230:B236">
    <cfRule type="cellIs" dxfId="35" priority="54" operator="equal">
      <formula>"NO APLICA"</formula>
    </cfRule>
  </conditionalFormatting>
  <conditionalFormatting sqref="D6:D9">
    <cfRule type="cellIs" dxfId="34" priority="50" operator="equal">
      <formula>"NO APLICA"</formula>
    </cfRule>
  </conditionalFormatting>
  <conditionalFormatting sqref="D11">
    <cfRule type="cellIs" dxfId="33" priority="49" operator="equal">
      <formula>"NO APLICA"</formula>
    </cfRule>
  </conditionalFormatting>
  <conditionalFormatting sqref="D12">
    <cfRule type="cellIs" dxfId="32" priority="48" operator="equal">
      <formula>"NO APLICA"</formula>
    </cfRule>
  </conditionalFormatting>
  <conditionalFormatting sqref="D16">
    <cfRule type="cellIs" dxfId="31" priority="47" operator="equal">
      <formula>"NO APLICA"</formula>
    </cfRule>
  </conditionalFormatting>
  <conditionalFormatting sqref="D19">
    <cfRule type="cellIs" dxfId="30" priority="46" operator="equal">
      <formula>"NO APLICA"</formula>
    </cfRule>
  </conditionalFormatting>
  <conditionalFormatting sqref="D22">
    <cfRule type="cellIs" dxfId="29" priority="45" operator="equal">
      <formula>"NO APLICA"</formula>
    </cfRule>
  </conditionalFormatting>
  <conditionalFormatting sqref="D127">
    <cfRule type="cellIs" dxfId="28" priority="44" operator="equal">
      <formula>"NO APLICA"</formula>
    </cfRule>
  </conditionalFormatting>
  <conditionalFormatting sqref="D137">
    <cfRule type="cellIs" dxfId="27" priority="40" operator="equal">
      <formula>"NO APLICA"</formula>
    </cfRule>
  </conditionalFormatting>
  <conditionalFormatting sqref="D142">
    <cfRule type="cellIs" dxfId="26" priority="39" operator="equal">
      <formula>"NO APLICA"</formula>
    </cfRule>
  </conditionalFormatting>
  <conditionalFormatting sqref="D143">
    <cfRule type="cellIs" dxfId="25" priority="38" operator="equal">
      <formula>"NO APLICA"</formula>
    </cfRule>
  </conditionalFormatting>
  <conditionalFormatting sqref="D146:D154">
    <cfRule type="cellIs" dxfId="24" priority="37" operator="equal">
      <formula>"NO APLICA"</formula>
    </cfRule>
  </conditionalFormatting>
  <conditionalFormatting sqref="D157:D160">
    <cfRule type="cellIs" dxfId="23" priority="36" operator="equal">
      <formula>"NO APLICA"</formula>
    </cfRule>
  </conditionalFormatting>
  <conditionalFormatting sqref="D207:D214">
    <cfRule type="cellIs" dxfId="22" priority="35" operator="equal">
      <formula>"NO APLICA"</formula>
    </cfRule>
  </conditionalFormatting>
  <conditionalFormatting sqref="D215">
    <cfRule type="cellIs" dxfId="21" priority="34" operator="equal">
      <formula>"NO APLICA"</formula>
    </cfRule>
  </conditionalFormatting>
  <conditionalFormatting sqref="D225:D229">
    <cfRule type="cellIs" dxfId="20" priority="33" operator="equal">
      <formula>"NO APLICA"</formula>
    </cfRule>
  </conditionalFormatting>
  <conditionalFormatting sqref="D246:D247">
    <cfRule type="cellIs" dxfId="19" priority="32" operator="equal">
      <formula>"NO APLICA"</formula>
    </cfRule>
  </conditionalFormatting>
  <conditionalFormatting sqref="D268">
    <cfRule type="cellIs" dxfId="18" priority="30" operator="equal">
      <formula>"NO APLICA"</formula>
    </cfRule>
  </conditionalFormatting>
  <conditionalFormatting sqref="D258:D261">
    <cfRule type="cellIs" dxfId="17" priority="31" operator="equal">
      <formula>"NO APLICA"</formula>
    </cfRule>
  </conditionalFormatting>
  <conditionalFormatting sqref="D17">
    <cfRule type="cellIs" dxfId="16" priority="28" operator="equal">
      <formula>"NO APLICA"</formula>
    </cfRule>
  </conditionalFormatting>
  <conditionalFormatting sqref="D3">
    <cfRule type="cellIs" dxfId="15" priority="29" operator="equal">
      <formula>"NO APLICA"</formula>
    </cfRule>
  </conditionalFormatting>
  <conditionalFormatting sqref="E26:E33 E162:E169 E198:E205 E230:E237">
    <cfRule type="cellIs" dxfId="14" priority="24" operator="equal">
      <formula>"NO APLICA"</formula>
    </cfRule>
  </conditionalFormatting>
  <conditionalFormatting sqref="E6 E207:E215">
    <cfRule type="cellIs" dxfId="13" priority="23" operator="equal">
      <formula>"N"</formula>
    </cfRule>
  </conditionalFormatting>
  <conditionalFormatting sqref="E7">
    <cfRule type="cellIs" dxfId="12" priority="14" operator="equal">
      <formula>"N"</formula>
    </cfRule>
  </conditionalFormatting>
  <conditionalFormatting sqref="E8:E25">
    <cfRule type="cellIs" dxfId="11" priority="13" operator="equal">
      <formula>"N"</formula>
    </cfRule>
  </conditionalFormatting>
  <conditionalFormatting sqref="E35:E161">
    <cfRule type="cellIs" dxfId="10" priority="12" operator="equal">
      <formula>"N"</formula>
    </cfRule>
  </conditionalFormatting>
  <conditionalFormatting sqref="E171:E197">
    <cfRule type="cellIs" dxfId="9" priority="11" operator="equal">
      <formula>"N"</formula>
    </cfRule>
  </conditionalFormatting>
  <conditionalFormatting sqref="E225:E229">
    <cfRule type="cellIs" dxfId="8" priority="9" operator="equal">
      <formula>"N"</formula>
    </cfRule>
  </conditionalFormatting>
  <conditionalFormatting sqref="E239:E247">
    <cfRule type="cellIs" dxfId="7" priority="8" operator="equal">
      <formula>"N"</formula>
    </cfRule>
  </conditionalFormatting>
  <conditionalFormatting sqref="E257:E261">
    <cfRule type="cellIs" dxfId="6" priority="7" operator="equal">
      <formula>"N"</formula>
    </cfRule>
  </conditionalFormatting>
  <conditionalFormatting sqref="E267:E268">
    <cfRule type="cellIs" dxfId="5" priority="6" operator="equal">
      <formula>"N"</formula>
    </cfRule>
  </conditionalFormatting>
  <conditionalFormatting sqref="B269:B271 D272:E273">
    <cfRule type="cellIs" dxfId="4" priority="5" operator="equal">
      <formula>"NO APLICA"</formula>
    </cfRule>
  </conditionalFormatting>
  <conditionalFormatting sqref="E269:E271">
    <cfRule type="cellIs" dxfId="3" priority="4" operator="equal">
      <formula>"NO APLICA"</formula>
    </cfRule>
  </conditionalFormatting>
  <conditionalFormatting sqref="E274:E298 E302:E303">
    <cfRule type="cellIs" dxfId="2" priority="3" operator="equal">
      <formula>"NO APLICA"</formula>
    </cfRule>
  </conditionalFormatting>
  <conditionalFormatting sqref="C144">
    <cfRule type="cellIs" dxfId="1" priority="2" operator="equal">
      <formula>"NO APLICA"</formula>
    </cfRule>
  </conditionalFormatting>
  <conditionalFormatting sqref="E299:E301">
    <cfRule type="cellIs" dxfId="0" priority="1" operator="equal">
      <formula>"NO APLICA"</formula>
    </cfRule>
  </conditionalFormatting>
  <dataValidations count="1">
    <dataValidation type="list" allowBlank="1" showInputMessage="1" showErrorMessage="1" error="Posar S/N" sqref="E6:E25 E267:E268 E257:E261 E239:E247 E225:E229 E171:E197 E35:E161 E207:E215" xr:uid="{D899EDF4-2D97-4290-8C43-C823191C1E68}">
      <formula1>$E$2:$E$3</formula1>
    </dataValidation>
  </dataValidations>
  <pageMargins left="0.7" right="0.7" top="0.75" bottom="0.75" header="0.3" footer="0.3"/>
  <pageSetup paperSize="9" scale="51" fitToHeight="0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6</vt:i4>
      </vt:variant>
      <vt:variant>
        <vt:lpstr>Intervals amb nom</vt:lpstr>
      </vt:variant>
      <vt:variant>
        <vt:i4>6</vt:i4>
      </vt:variant>
    </vt:vector>
  </HeadingPairs>
  <TitlesOfParts>
    <vt:vector size="12" baseType="lpstr">
      <vt:lpstr>Apartaments turístics</vt:lpstr>
      <vt:lpstr>1 estrella</vt:lpstr>
      <vt:lpstr>2 estrelles</vt:lpstr>
      <vt:lpstr>3 estrelles</vt:lpstr>
      <vt:lpstr>4 estrelles</vt:lpstr>
      <vt:lpstr>5 estrelles</vt:lpstr>
      <vt:lpstr>'1 estrella'!Àrea_d'impressió</vt:lpstr>
      <vt:lpstr>'2 estrelles'!Àrea_d'impressió</vt:lpstr>
      <vt:lpstr>'3 estrelles'!Àrea_d'impressió</vt:lpstr>
      <vt:lpstr>'4 estrelles'!Àrea_d'impressió</vt:lpstr>
      <vt:lpstr>'5 estrelles'!Àrea_d'impressió</vt:lpstr>
      <vt:lpstr>'Apartaments turístics'!Àrea_d'impressió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Sílvia Foix Sallo</dc:creator>
  <cp:lastModifiedBy>David Fernandez</cp:lastModifiedBy>
  <cp:lastPrinted>2023-03-07T11:33:15Z</cp:lastPrinted>
  <dcterms:created xsi:type="dcterms:W3CDTF">2017-05-15T10:38:32Z</dcterms:created>
  <dcterms:modified xsi:type="dcterms:W3CDTF">2023-03-15T07:31:02Z</dcterms:modified>
</cp:coreProperties>
</file>